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2820" windowWidth="18780" windowHeight="12255"/>
  </bookViews>
  <sheets>
    <sheet name="Hoja1" sheetId="1" r:id="rId1"/>
  </sheets>
  <definedNames>
    <definedName name="_xlnm.Print_Area" localSheetId="0">Hoja1!$J$5:$P$37</definedName>
  </definedNames>
  <calcPr calcId="145621"/>
</workbook>
</file>

<file path=xl/calcChain.xml><?xml version="1.0" encoding="utf-8"?>
<calcChain xmlns="http://schemas.openxmlformats.org/spreadsheetml/2006/main">
  <c r="K51" i="1" l="1"/>
  <c r="J51" i="1"/>
  <c r="E18" i="1" l="1"/>
  <c r="F18" i="1"/>
  <c r="D18" i="1"/>
  <c r="H18" i="1" l="1"/>
  <c r="G18" i="1"/>
  <c r="K13" i="1" l="1"/>
  <c r="K12" i="1"/>
  <c r="K11" i="1"/>
  <c r="K8" i="1"/>
  <c r="K7" i="1"/>
  <c r="G100" i="1"/>
  <c r="G90" i="1"/>
  <c r="G84" i="1"/>
  <c r="G75" i="1"/>
  <c r="G46" i="1"/>
  <c r="J100" i="1" l="1"/>
  <c r="O34" i="1" l="1"/>
  <c r="O36" i="1" l="1"/>
  <c r="O37" i="1" s="1"/>
  <c r="O21" i="1"/>
  <c r="O9" i="1"/>
  <c r="O23" i="1" l="1"/>
  <c r="K14" i="1"/>
  <c r="K9" i="1"/>
  <c r="H75" i="1"/>
  <c r="K16" i="1" l="1"/>
  <c r="H100" i="1"/>
  <c r="F100" i="1"/>
  <c r="H84" i="1" l="1"/>
  <c r="F84" i="1" l="1"/>
  <c r="H90" i="1" l="1"/>
  <c r="F90" i="1"/>
  <c r="E75" i="1"/>
  <c r="D75" i="1"/>
  <c r="F75" i="1"/>
  <c r="H46" i="1"/>
  <c r="H77" i="1" s="1"/>
  <c r="H86" i="1" s="1"/>
  <c r="F46" i="1"/>
  <c r="F77" i="1" s="1"/>
  <c r="F86" i="1" s="1"/>
  <c r="E46" i="1"/>
  <c r="D46" i="1"/>
  <c r="J75" i="1" l="1"/>
  <c r="J84" i="1" s="1"/>
</calcChain>
</file>

<file path=xl/sharedStrings.xml><?xml version="1.0" encoding="utf-8"?>
<sst xmlns="http://schemas.openxmlformats.org/spreadsheetml/2006/main" count="227" uniqueCount="179">
  <si>
    <t>RECINTOS POR ÁREAS</t>
  </si>
  <si>
    <t>ÁREA DE ADMINISTRACIÓN</t>
  </si>
  <si>
    <t>Oficina Director con baño</t>
  </si>
  <si>
    <t>Recepción Secretaria + espera</t>
  </si>
  <si>
    <t xml:space="preserve">Depósito Material Didáctico </t>
  </si>
  <si>
    <t>Archivo</t>
  </si>
  <si>
    <t>Portería</t>
  </si>
  <si>
    <t>Oficina Deportes</t>
  </si>
  <si>
    <t>ÁREA DOCENTE</t>
  </si>
  <si>
    <t>Estimulación Temprana</t>
  </si>
  <si>
    <t>Sala Actividades</t>
  </si>
  <si>
    <t>Sala mudas y hábitos higiénicos</t>
  </si>
  <si>
    <t>Bodega Material Didáctico</t>
  </si>
  <si>
    <t>Nivel Pre-Básico</t>
  </si>
  <si>
    <t>Salas de Actividades</t>
  </si>
  <si>
    <t xml:space="preserve">Sala multiuso y primeros auxilios </t>
  </si>
  <si>
    <t>Sala de hábitos higiénicos</t>
  </si>
  <si>
    <t>Bodega material didáctico</t>
  </si>
  <si>
    <t>Bodega material aseo</t>
  </si>
  <si>
    <t>Nivel básico Retos Múltiples</t>
  </si>
  <si>
    <t>Aulas</t>
  </si>
  <si>
    <t>Nivel laboral</t>
  </si>
  <si>
    <t>Otros Recintos</t>
  </si>
  <si>
    <t>Aula educación sicomotriz (c/bodega)</t>
  </si>
  <si>
    <t>Aula hidroterapia</t>
  </si>
  <si>
    <t>Aula estimulación sensorial (c/bodega)</t>
  </si>
  <si>
    <t xml:space="preserve">Aula casa practica </t>
  </si>
  <si>
    <t xml:space="preserve">Laboratorio de Computación </t>
  </si>
  <si>
    <t>Minimarket</t>
  </si>
  <si>
    <t>Radio</t>
  </si>
  <si>
    <t>Unidad Técnico Pedagógica</t>
  </si>
  <si>
    <t>ÁREA SERVICIOS</t>
  </si>
  <si>
    <t>Camarín  alumnos</t>
  </si>
  <si>
    <t>Camarín alumnas</t>
  </si>
  <si>
    <t>Servicios Higiénicos y camarín hidroterapia</t>
  </si>
  <si>
    <t>Servicios Higiénicos. docentes y administrativos</t>
  </si>
  <si>
    <t>Camarín docente hidroterapia</t>
  </si>
  <si>
    <t>Servicios Higiénicos Apoyo Hidroterapia</t>
  </si>
  <si>
    <t>Servicios Higiénicos Personal de Servicios</t>
  </si>
  <si>
    <t>Servicios Higiénicos Manipuladora (con vestidor)</t>
  </si>
  <si>
    <t>Servicios Higiénicos Acceso Universal</t>
  </si>
  <si>
    <t>Bodega general (sillas de rueda)</t>
  </si>
  <si>
    <t xml:space="preserve">Bodega general  </t>
  </si>
  <si>
    <t>Comedor Básico-Laboral</t>
  </si>
  <si>
    <t xml:space="preserve">Cocina </t>
  </si>
  <si>
    <t xml:space="preserve">Sedile pre-básica </t>
  </si>
  <si>
    <t>Sedile retos múltiples</t>
  </si>
  <si>
    <t>Despensa</t>
  </si>
  <si>
    <t xml:space="preserve">Sala  primeros auxilios </t>
  </si>
  <si>
    <t>Comedor Personal</t>
  </si>
  <si>
    <t>Bodega Sillas de Rueda</t>
  </si>
  <si>
    <t>Bodega aseo</t>
  </si>
  <si>
    <t>Bodegas (deportiva, disfraces, pañol)</t>
  </si>
  <si>
    <t>Gimnasio multiuso</t>
  </si>
  <si>
    <t xml:space="preserve">ÁREAS CUBIERTAS </t>
  </si>
  <si>
    <t>Multicancha (19.1 x 32 m)</t>
  </si>
  <si>
    <t>ÁREAS DESCUBIERTAS</t>
  </si>
  <si>
    <t>Circuito Hipoterapia /Picadero (6mt de radio.)</t>
  </si>
  <si>
    <t>Jardín/Sendero Vivencial</t>
  </si>
  <si>
    <t>Siembras y Cultivo</t>
  </si>
  <si>
    <t>Invernadero</t>
  </si>
  <si>
    <t>Sala de profesores</t>
  </si>
  <si>
    <r>
      <t>Atención padres y apoderados</t>
    </r>
    <r>
      <rPr>
        <b/>
        <sz val="5"/>
        <color theme="1"/>
        <rFont val="Century Gothic"/>
        <family val="2"/>
      </rPr>
      <t/>
    </r>
  </si>
  <si>
    <t>TOTAL ÁREA DE ADMINISTRACIÓN</t>
  </si>
  <si>
    <t>TOTAL</t>
  </si>
  <si>
    <t>SUPERFICIE PROYECTO</t>
  </si>
  <si>
    <t>PROGRAMA ARQUITECTONICO COMPARADO</t>
  </si>
  <si>
    <t>Recinto de instalaciones</t>
  </si>
  <si>
    <t>OTRAS ÁREAS CERRADAS</t>
  </si>
  <si>
    <t>SUP. TOTAL PROGRAMA</t>
  </si>
  <si>
    <t>SUPERFICIE RECINTOS</t>
  </si>
  <si>
    <t>CANT. DE RECINTOS</t>
  </si>
  <si>
    <t>CALCULO SUPERFICIES DE PATIOS</t>
  </si>
  <si>
    <t>CALCULO SUPERFICIES CIRCULACIONES</t>
  </si>
  <si>
    <t>m2</t>
  </si>
  <si>
    <t>NIVEL PREBASICA</t>
  </si>
  <si>
    <t>NIVEL BASICA</t>
  </si>
  <si>
    <t>SUPERFICIE DE TERENO</t>
  </si>
  <si>
    <t>PORCENTAJE DE OCUPACION DE SUELO</t>
  </si>
  <si>
    <t>COEFICIENTE DE CONSTRUCTIBILIDAD</t>
  </si>
  <si>
    <t>TOTAL SUPERFICIE EDIFICADA PROYECTO</t>
  </si>
  <si>
    <t>PCCPB</t>
  </si>
  <si>
    <t>PPB</t>
  </si>
  <si>
    <t>PS</t>
  </si>
  <si>
    <t>P</t>
  </si>
  <si>
    <t>PCC</t>
  </si>
  <si>
    <t>Patio cubierto y cerrado nivel pre-básica (PCCPB)</t>
  </si>
  <si>
    <t>Patio cubierto y cerrado retos múltiples y laboral (PCC)</t>
  </si>
  <si>
    <t>Patio abierto nivel Pre-Básico  (PPB)</t>
  </si>
  <si>
    <t>Patio abierto nivel  Básico y Laboral (P)</t>
  </si>
  <si>
    <t>Patio de Servicio  (PS)</t>
  </si>
  <si>
    <t>CCC1</t>
  </si>
  <si>
    <t>CCC2</t>
  </si>
  <si>
    <t>CCC3</t>
  </si>
  <si>
    <t>CCC4</t>
  </si>
  <si>
    <t>CCC5</t>
  </si>
  <si>
    <t>CCC6</t>
  </si>
  <si>
    <t>CCC7</t>
  </si>
  <si>
    <t>CCC8</t>
  </si>
  <si>
    <t>CCC9</t>
  </si>
  <si>
    <t>CCC10</t>
  </si>
  <si>
    <t>CCC11</t>
  </si>
  <si>
    <t>CCC12</t>
  </si>
  <si>
    <t>TOTAL PATIOS</t>
  </si>
  <si>
    <t>TOTAL CIRCULACIONES</t>
  </si>
  <si>
    <t>SUPERFICIES EDIFICADAS Y TERRENO SEGÚN POLIGONO DE SUPERFICIES</t>
  </si>
  <si>
    <t>%</t>
  </si>
  <si>
    <t>Box Profesionales (para 4 personas)</t>
  </si>
  <si>
    <t>A</t>
  </si>
  <si>
    <t>B</t>
  </si>
  <si>
    <t>C</t>
  </si>
  <si>
    <t>D</t>
  </si>
  <si>
    <t>E</t>
  </si>
  <si>
    <t>F</t>
  </si>
  <si>
    <t>SUPERFICIE PROGRAMA</t>
  </si>
  <si>
    <t>SIMBOLOGIA RECINTO</t>
  </si>
  <si>
    <t>DIR</t>
  </si>
  <si>
    <t>SP</t>
  </si>
  <si>
    <t>RECEP-SEC + SE</t>
  </si>
  <si>
    <t>APA</t>
  </si>
  <si>
    <t>DMD</t>
  </si>
  <si>
    <t>ARCH</t>
  </si>
  <si>
    <t>PO</t>
  </si>
  <si>
    <t>BP</t>
  </si>
  <si>
    <t>OD</t>
  </si>
  <si>
    <t>SET</t>
  </si>
  <si>
    <t>SSHH ET</t>
  </si>
  <si>
    <t>BOD MD</t>
  </si>
  <si>
    <t>APB</t>
  </si>
  <si>
    <t>PA</t>
  </si>
  <si>
    <t>SHH PB</t>
  </si>
  <si>
    <t>BA</t>
  </si>
  <si>
    <t>ABRM</t>
  </si>
  <si>
    <t>AL + ALRM</t>
  </si>
  <si>
    <t>AESM</t>
  </si>
  <si>
    <t>A.HIDRO</t>
  </si>
  <si>
    <t>ACP</t>
  </si>
  <si>
    <t>SC</t>
  </si>
  <si>
    <t>MM</t>
  </si>
  <si>
    <t>RAD</t>
  </si>
  <si>
    <t>UTP</t>
  </si>
  <si>
    <t>SHH ALUMNOS</t>
  </si>
  <si>
    <t>SHH ALUMNAS</t>
  </si>
  <si>
    <t>Servicios Higiénicos alumnos (nivel laboral) (SSHH AL + SSHH en Aula)</t>
  </si>
  <si>
    <t>Servicios Higiénicos alumnas (nivel laboral) (SSHH AL + SSHH en Aula)</t>
  </si>
  <si>
    <t>Servicios Higiénicos alumnos y alumnas (retos multiples) (SSHH AL + SSHH en Aula)</t>
  </si>
  <si>
    <t>SHH ALUMNAS (OS)</t>
  </si>
  <si>
    <t>DH</t>
  </si>
  <si>
    <t>DM</t>
  </si>
  <si>
    <t>SHCH</t>
  </si>
  <si>
    <t>BDA</t>
  </si>
  <si>
    <t>CDH</t>
  </si>
  <si>
    <t>SHAH</t>
  </si>
  <si>
    <t>BPS</t>
  </si>
  <si>
    <t>BMANIP</t>
  </si>
  <si>
    <t>SSHHAU</t>
  </si>
  <si>
    <t>BSR</t>
  </si>
  <si>
    <t>BG</t>
  </si>
  <si>
    <t>COM</t>
  </si>
  <si>
    <t>COC</t>
  </si>
  <si>
    <t>SPB</t>
  </si>
  <si>
    <t>SRM</t>
  </si>
  <si>
    <t>DES</t>
  </si>
  <si>
    <t>Sedile Laboral</t>
  </si>
  <si>
    <t>SL</t>
  </si>
  <si>
    <t>COPE</t>
  </si>
  <si>
    <t>RIC</t>
  </si>
  <si>
    <t>BMD - BMT - BP</t>
  </si>
  <si>
    <t>Superficies circulaciones cubiertas + rampas (40%) - (excluye patio cubierto de acuerdo a la Ordenanza General de Urbanismo y Construcciones, para ambos niveles) (CC1+CC2+CC3+CC4+CC5+CC6+CC7+CC8+CC9+CC10+CC11+CC12)</t>
  </si>
  <si>
    <t>TOTAL ÁREA DOCENTE</t>
  </si>
  <si>
    <t>TOTAL ÁREA SERVICIOS</t>
  </si>
  <si>
    <t>TOTAL OTRAS ÁREAS CERRADAS</t>
  </si>
  <si>
    <t xml:space="preserve">TOTAL ÁREAS CUBIERTAS </t>
  </si>
  <si>
    <t>TOTAL ÁREAS DESCUBIERTAS</t>
  </si>
  <si>
    <t>SUPERFICIE TOTAL RECINTOS</t>
  </si>
  <si>
    <t>SUPERFICIE TOTAL PROGRAMA CONSTRUIDO</t>
  </si>
  <si>
    <t>TIC</t>
  </si>
  <si>
    <t>Centro de Padres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</si>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</sst>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0.00;[Red]0.00"/>
    <numFmt numFmtId="166" formatCode="0;[Red]0"/>
  </numFmts>
  <fonts count="9" x14ac:knownFonts="1">
    <font>
      <sz val="11"/>
      <color theme="1"/>
      <name val="Calibri"/>
      <family val="2"/>
      <scheme val="minor"/>
    </font>
    <font>
      <b/>
      <sz val="5"/>
      <color theme="1"/>
      <name val="Century Gothic"/>
      <family val="2"/>
    </font>
    <font>
      <b/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5">
    <xf numFmtId="0" fontId="0" fillId="0" borderId="0" xfId="0"/>
    <xf numFmtId="0" fontId="5" fillId="0" borderId="0" xfId="0" applyNumberFormat="1" applyFont="1" applyAlignment="1">
      <alignment horizontal="left" wrapText="1" indent="1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0" fontId="5" fillId="3" borderId="0" xfId="0" applyNumberFormat="1" applyFont="1" applyFill="1" applyBorder="1" applyAlignment="1">
      <alignment horizontal="left" vertical="center" wrapText="1" indent="2"/>
    </xf>
    <xf numFmtId="0" fontId="5" fillId="3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9" fontId="5" fillId="0" borderId="0" xfId="1" applyFont="1" applyAlignment="1">
      <alignment wrapText="1"/>
    </xf>
    <xf numFmtId="0" fontId="5" fillId="3" borderId="0" xfId="0" applyNumberFormat="1" applyFont="1" applyFill="1" applyAlignment="1">
      <alignment horizontal="left" wrapText="1" indent="1"/>
    </xf>
    <xf numFmtId="0" fontId="5" fillId="3" borderId="0" xfId="0" applyNumberFormat="1" applyFont="1" applyFill="1" applyAlignment="1">
      <alignment horizontal="center" wrapText="1"/>
    </xf>
    <xf numFmtId="0" fontId="5" fillId="3" borderId="11" xfId="0" applyNumberFormat="1" applyFont="1" applyFill="1" applyBorder="1" applyAlignment="1">
      <alignment horizontal="left" vertical="center" wrapText="1" indent="2"/>
    </xf>
    <xf numFmtId="0" fontId="5" fillId="3" borderId="12" xfId="0" applyNumberFormat="1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0" fontId="5" fillId="3" borderId="10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5" fillId="3" borderId="15" xfId="0" applyNumberFormat="1" applyFont="1" applyFill="1" applyBorder="1" applyAlignment="1">
      <alignment horizontal="left" vertical="center" wrapText="1" indent="2"/>
    </xf>
    <xf numFmtId="0" fontId="5" fillId="3" borderId="17" xfId="0" applyNumberFormat="1" applyFont="1" applyFill="1" applyBorder="1" applyAlignment="1">
      <alignment horizontal="center" vertical="center" wrapText="1"/>
    </xf>
    <xf numFmtId="164" fontId="5" fillId="3" borderId="16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0" fontId="5" fillId="3" borderId="6" xfId="0" applyNumberFormat="1" applyFont="1" applyFill="1" applyBorder="1" applyAlignment="1">
      <alignment horizontal="left" vertical="center" wrapText="1" indent="2"/>
    </xf>
    <xf numFmtId="0" fontId="5" fillId="3" borderId="6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left" vertical="center" wrapText="1" indent="2"/>
    </xf>
    <xf numFmtId="0" fontId="5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left" vertical="center" wrapText="1" indent="2"/>
    </xf>
    <xf numFmtId="0" fontId="7" fillId="3" borderId="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0" fontId="6" fillId="3" borderId="11" xfId="0" applyNumberFormat="1" applyFont="1" applyFill="1" applyBorder="1" applyAlignment="1">
      <alignment horizontal="left" vertical="center" wrapText="1" indent="1"/>
    </xf>
    <xf numFmtId="0" fontId="5" fillId="3" borderId="13" xfId="0" applyNumberFormat="1" applyFont="1" applyFill="1" applyBorder="1" applyAlignment="1">
      <alignment horizontal="center" vertical="center" wrapText="1"/>
    </xf>
    <xf numFmtId="0" fontId="5" fillId="3" borderId="7" xfId="0" applyNumberFormat="1" applyFont="1" applyFill="1" applyBorder="1" applyAlignment="1">
      <alignment horizontal="left" vertical="center" wrapText="1" indent="2"/>
    </xf>
    <xf numFmtId="0" fontId="5" fillId="3" borderId="7" xfId="0" applyNumberFormat="1" applyFont="1" applyFill="1" applyBorder="1" applyAlignment="1">
      <alignment horizontal="center" vertical="center" wrapText="1"/>
    </xf>
    <xf numFmtId="0" fontId="6" fillId="3" borderId="9" xfId="0" applyNumberFormat="1" applyFont="1" applyFill="1" applyBorder="1" applyAlignment="1">
      <alignment horizontal="left" vertical="center" wrapText="1" indent="1"/>
    </xf>
    <xf numFmtId="164" fontId="5" fillId="3" borderId="10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left" vertical="center" wrapText="1" indent="2"/>
    </xf>
    <xf numFmtId="0" fontId="7" fillId="3" borderId="7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 indent="1"/>
    </xf>
    <xf numFmtId="0" fontId="4" fillId="2" borderId="33" xfId="0" applyNumberFormat="1" applyFont="1" applyFill="1" applyBorder="1" applyAlignment="1">
      <alignment horizontal="center" vertical="center" wrapText="1"/>
    </xf>
    <xf numFmtId="0" fontId="4" fillId="2" borderId="34" xfId="0" applyNumberFormat="1" applyFont="1" applyFill="1" applyBorder="1" applyAlignment="1">
      <alignment horizontal="center" vertical="center" wrapText="1"/>
    </xf>
    <xf numFmtId="0" fontId="4" fillId="2" borderId="35" xfId="0" applyNumberFormat="1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center" vertical="center" wrapText="1"/>
    </xf>
    <xf numFmtId="0" fontId="6" fillId="3" borderId="1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wrapText="1"/>
    </xf>
    <xf numFmtId="166" fontId="4" fillId="2" borderId="33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 wrapText="1"/>
    </xf>
    <xf numFmtId="166" fontId="5" fillId="3" borderId="4" xfId="0" applyNumberFormat="1" applyFont="1" applyFill="1" applyBorder="1" applyAlignment="1">
      <alignment horizontal="center" vertical="center" wrapText="1"/>
    </xf>
    <xf numFmtId="166" fontId="7" fillId="3" borderId="4" xfId="0" applyNumberFormat="1" applyFont="1" applyFill="1" applyBorder="1" applyAlignment="1">
      <alignment horizontal="center" vertical="center" wrapText="1"/>
    </xf>
    <xf numFmtId="166" fontId="5" fillId="3" borderId="7" xfId="0" applyNumberFormat="1" applyFont="1" applyFill="1" applyBorder="1" applyAlignment="1">
      <alignment horizontal="center" vertical="center" wrapText="1"/>
    </xf>
    <xf numFmtId="166" fontId="5" fillId="3" borderId="0" xfId="0" applyNumberFormat="1" applyFont="1" applyFill="1" applyBorder="1" applyAlignment="1">
      <alignment horizontal="center" vertical="center" wrapText="1"/>
    </xf>
    <xf numFmtId="166" fontId="5" fillId="3" borderId="12" xfId="0" applyNumberFormat="1" applyFont="1" applyFill="1" applyBorder="1" applyAlignment="1">
      <alignment horizontal="center" vertical="center" wrapText="1"/>
    </xf>
    <xf numFmtId="166" fontId="5" fillId="3" borderId="10" xfId="0" applyNumberFormat="1" applyFont="1" applyFill="1" applyBorder="1" applyAlignment="1">
      <alignment horizontal="center" vertical="center" wrapText="1"/>
    </xf>
    <xf numFmtId="166" fontId="7" fillId="3" borderId="7" xfId="0" applyNumberFormat="1" applyFont="1" applyFill="1" applyBorder="1" applyAlignment="1">
      <alignment horizontal="center" vertical="center" wrapText="1"/>
    </xf>
    <xf numFmtId="166" fontId="5" fillId="3" borderId="8" xfId="0" applyNumberFormat="1" applyFont="1" applyFill="1" applyBorder="1" applyAlignment="1">
      <alignment horizontal="center" vertical="center" wrapText="1"/>
    </xf>
    <xf numFmtId="166" fontId="5" fillId="3" borderId="0" xfId="0" applyNumberFormat="1" applyFont="1" applyFill="1" applyAlignment="1">
      <alignment horizontal="center" wrapText="1"/>
    </xf>
    <xf numFmtId="0" fontId="5" fillId="3" borderId="9" xfId="0" applyNumberFormat="1" applyFont="1" applyFill="1" applyBorder="1" applyAlignment="1">
      <alignment horizontal="left" vertical="center" wrapText="1" indent="2"/>
    </xf>
    <xf numFmtId="0" fontId="6" fillId="0" borderId="0" xfId="0" applyNumberFormat="1" applyFont="1" applyAlignment="1">
      <alignment horizontal="center" wrapText="1"/>
    </xf>
    <xf numFmtId="164" fontId="6" fillId="3" borderId="11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left" vertical="center" wrapText="1"/>
    </xf>
    <xf numFmtId="164" fontId="5" fillId="3" borderId="11" xfId="0" applyNumberFormat="1" applyFont="1" applyFill="1" applyBorder="1" applyAlignment="1">
      <alignment horizontal="left" vertical="center" wrapText="1" indent="1"/>
    </xf>
    <xf numFmtId="164" fontId="5" fillId="3" borderId="9" xfId="0" applyNumberFormat="1" applyFont="1" applyFill="1" applyBorder="1" applyAlignment="1">
      <alignment horizontal="right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left" vertical="center" wrapText="1" indent="1"/>
    </xf>
    <xf numFmtId="0" fontId="6" fillId="3" borderId="0" xfId="0" applyNumberFormat="1" applyFont="1" applyFill="1" applyAlignment="1">
      <alignment horizontal="center" wrapText="1"/>
    </xf>
    <xf numFmtId="0" fontId="7" fillId="3" borderId="0" xfId="0" applyNumberFormat="1" applyFont="1" applyFill="1" applyAlignment="1">
      <alignment wrapText="1"/>
    </xf>
    <xf numFmtId="0" fontId="6" fillId="2" borderId="2" xfId="0" applyNumberFormat="1" applyFont="1" applyFill="1" applyBorder="1" applyAlignment="1">
      <alignment horizontal="left" vertical="center" wrapText="1" indent="2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left" vertical="center" wrapText="1"/>
    </xf>
    <xf numFmtId="0" fontId="5" fillId="3" borderId="0" xfId="0" applyNumberFormat="1" applyFont="1" applyFill="1" applyAlignment="1">
      <alignment wrapText="1"/>
    </xf>
    <xf numFmtId="0" fontId="6" fillId="3" borderId="11" xfId="0" applyNumberFormat="1" applyFont="1" applyFill="1" applyBorder="1" applyAlignment="1">
      <alignment horizontal="center" vertical="center"/>
    </xf>
    <xf numFmtId="0" fontId="5" fillId="3" borderId="12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/>
    </xf>
    <xf numFmtId="0" fontId="5" fillId="3" borderId="12" xfId="0" applyNumberFormat="1" applyFont="1" applyFill="1" applyBorder="1" applyAlignment="1">
      <alignment horizontal="left"/>
    </xf>
    <xf numFmtId="0" fontId="5" fillId="3" borderId="13" xfId="0" applyNumberFormat="1" applyFont="1" applyFill="1" applyBorder="1" applyAlignment="1"/>
    <xf numFmtId="0" fontId="6" fillId="3" borderId="11" xfId="0" applyNumberFormat="1" applyFont="1" applyFill="1" applyBorder="1" applyAlignment="1">
      <alignment horizontal="center" wrapText="1"/>
    </xf>
    <xf numFmtId="0" fontId="5" fillId="3" borderId="12" xfId="0" applyNumberFormat="1" applyFont="1" applyFill="1" applyBorder="1" applyAlignment="1">
      <alignment wrapText="1"/>
    </xf>
    <xf numFmtId="0" fontId="5" fillId="3" borderId="12" xfId="0" applyNumberFormat="1" applyFont="1" applyFill="1" applyBorder="1" applyAlignment="1">
      <alignment horizontal="left" wrapText="1" indent="1"/>
    </xf>
    <xf numFmtId="0" fontId="5" fillId="3" borderId="12" xfId="0" applyNumberFormat="1" applyFont="1" applyFill="1" applyBorder="1" applyAlignment="1">
      <alignment horizontal="right" wrapText="1"/>
    </xf>
    <xf numFmtId="0" fontId="5" fillId="3" borderId="13" xfId="0" applyNumberFormat="1" applyFont="1" applyFill="1" applyBorder="1" applyAlignment="1">
      <alignment wrapText="1"/>
    </xf>
    <xf numFmtId="0" fontId="6" fillId="3" borderId="9" xfId="0" applyNumberFormat="1" applyFont="1" applyFill="1" applyBorder="1" applyAlignment="1">
      <alignment horizontal="center" vertical="center"/>
    </xf>
    <xf numFmtId="9" fontId="5" fillId="3" borderId="10" xfId="0" applyNumberFormat="1" applyFont="1" applyFill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left"/>
    </xf>
    <xf numFmtId="0" fontId="5" fillId="3" borderId="8" xfId="0" applyNumberFormat="1" applyFont="1" applyFill="1" applyBorder="1" applyAlignment="1"/>
    <xf numFmtId="164" fontId="5" fillId="3" borderId="8" xfId="0" applyNumberFormat="1" applyFont="1" applyFill="1" applyBorder="1" applyAlignment="1">
      <alignment horizontal="left" vertical="center" wrapText="1"/>
    </xf>
    <xf numFmtId="0" fontId="6" fillId="3" borderId="15" xfId="0" applyNumberFormat="1" applyFont="1" applyFill="1" applyBorder="1" applyAlignment="1">
      <alignment horizontal="center" vertical="center"/>
    </xf>
    <xf numFmtId="9" fontId="5" fillId="3" borderId="17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0" fontId="5" fillId="3" borderId="17" xfId="0" applyNumberFormat="1" applyFont="1" applyFill="1" applyBorder="1" applyAlignment="1">
      <alignment horizontal="left"/>
    </xf>
    <xf numFmtId="0" fontId="5" fillId="3" borderId="16" xfId="0" applyNumberFormat="1" applyFont="1" applyFill="1" applyBorder="1" applyAlignment="1"/>
    <xf numFmtId="164" fontId="5" fillId="3" borderId="16" xfId="0" applyNumberFormat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left" vertical="center" indent="1"/>
    </xf>
    <xf numFmtId="0" fontId="6" fillId="3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left"/>
    </xf>
    <xf numFmtId="0" fontId="6" fillId="3" borderId="1" xfId="0" applyNumberFormat="1" applyFont="1" applyFill="1" applyBorder="1" applyAlignment="1"/>
    <xf numFmtId="164" fontId="6" fillId="3" borderId="2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left" vertical="center" wrapText="1"/>
    </xf>
    <xf numFmtId="0" fontId="6" fillId="3" borderId="11" xfId="0" applyNumberFormat="1" applyFont="1" applyFill="1" applyBorder="1" applyAlignment="1">
      <alignment horizontal="left" wrapText="1" indent="1"/>
    </xf>
    <xf numFmtId="0" fontId="6" fillId="3" borderId="9" xfId="0" applyNumberFormat="1" applyFont="1" applyFill="1" applyBorder="1" applyAlignment="1">
      <alignment horizontal="left" vertical="center" indent="1"/>
    </xf>
    <xf numFmtId="0" fontId="5" fillId="3" borderId="10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166" fontId="6" fillId="4" borderId="5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 indent="1"/>
    </xf>
    <xf numFmtId="0" fontId="6" fillId="2" borderId="3" xfId="0" applyNumberFormat="1" applyFont="1" applyFill="1" applyBorder="1" applyAlignment="1">
      <alignment horizontal="left" vertical="center" wrapText="1" indent="1"/>
    </xf>
    <xf numFmtId="0" fontId="6" fillId="2" borderId="1" xfId="0" applyNumberFormat="1" applyFont="1" applyFill="1" applyBorder="1" applyAlignment="1">
      <alignment horizontal="left" vertical="center" wrapText="1" indent="1"/>
    </xf>
    <xf numFmtId="0" fontId="6" fillId="4" borderId="2" xfId="0" applyNumberFormat="1" applyFont="1" applyFill="1" applyBorder="1" applyAlignment="1">
      <alignment horizontal="left" vertical="center" wrapText="1" indent="1"/>
    </xf>
    <xf numFmtId="0" fontId="6" fillId="4" borderId="3" xfId="0" applyNumberFormat="1" applyFont="1" applyFill="1" applyBorder="1" applyAlignment="1">
      <alignment horizontal="left" vertical="center" wrapText="1" indent="1"/>
    </xf>
    <xf numFmtId="0" fontId="6" fillId="4" borderId="1" xfId="0" applyNumberFormat="1" applyFont="1" applyFill="1" applyBorder="1" applyAlignment="1">
      <alignment horizontal="left" vertical="center" wrapText="1" indent="1"/>
    </xf>
    <xf numFmtId="0" fontId="5" fillId="3" borderId="25" xfId="0" applyNumberFormat="1" applyFont="1" applyFill="1" applyBorder="1" applyAlignment="1">
      <alignment horizontal="left" vertical="center" wrapText="1" indent="2"/>
    </xf>
    <xf numFmtId="0" fontId="5" fillId="3" borderId="3" xfId="0" applyNumberFormat="1" applyFont="1" applyFill="1" applyBorder="1" applyAlignment="1">
      <alignment horizontal="left" vertical="center" wrapText="1" indent="2"/>
    </xf>
    <xf numFmtId="0" fontId="5" fillId="3" borderId="24" xfId="0" applyNumberFormat="1" applyFont="1" applyFill="1" applyBorder="1" applyAlignment="1">
      <alignment horizontal="left" vertical="center" wrapText="1" indent="2"/>
    </xf>
    <xf numFmtId="0" fontId="5" fillId="3" borderId="18" xfId="0" applyNumberFormat="1" applyFont="1" applyFill="1" applyBorder="1" applyAlignment="1">
      <alignment horizontal="left" vertical="center" wrapText="1" indent="2"/>
    </xf>
    <xf numFmtId="0" fontId="5" fillId="3" borderId="19" xfId="0" applyNumberFormat="1" applyFont="1" applyFill="1" applyBorder="1" applyAlignment="1">
      <alignment horizontal="left" vertical="center" wrapText="1" indent="2"/>
    </xf>
    <xf numFmtId="0" fontId="5" fillId="3" borderId="20" xfId="0" applyNumberFormat="1" applyFont="1" applyFill="1" applyBorder="1" applyAlignment="1">
      <alignment horizontal="left" vertical="center" wrapText="1" indent="2"/>
    </xf>
    <xf numFmtId="0" fontId="5" fillId="3" borderId="9" xfId="0" applyNumberFormat="1" applyFont="1" applyFill="1" applyBorder="1" applyAlignment="1">
      <alignment horizontal="left" vertical="center" wrapText="1" indent="2"/>
    </xf>
    <xf numFmtId="0" fontId="5" fillId="3" borderId="10" xfId="0" applyNumberFormat="1" applyFont="1" applyFill="1" applyBorder="1" applyAlignment="1">
      <alignment horizontal="left" vertical="center" wrapText="1" indent="2"/>
    </xf>
    <xf numFmtId="0" fontId="5" fillId="3" borderId="8" xfId="0" applyNumberFormat="1" applyFont="1" applyFill="1" applyBorder="1" applyAlignment="1">
      <alignment horizontal="left" vertical="center" wrapText="1" indent="2"/>
    </xf>
    <xf numFmtId="0" fontId="5" fillId="3" borderId="21" xfId="0" applyNumberFormat="1" applyFont="1" applyFill="1" applyBorder="1" applyAlignment="1">
      <alignment horizontal="left" vertical="center" wrapText="1" indent="2"/>
    </xf>
    <xf numFmtId="0" fontId="5" fillId="3" borderId="22" xfId="0" applyNumberFormat="1" applyFont="1" applyFill="1" applyBorder="1" applyAlignment="1">
      <alignment horizontal="left" vertical="center" wrapText="1" indent="2"/>
    </xf>
    <xf numFmtId="0" fontId="5" fillId="3" borderId="23" xfId="0" applyNumberFormat="1" applyFont="1" applyFill="1" applyBorder="1" applyAlignment="1">
      <alignment horizontal="left" vertical="center" wrapText="1" indent="2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2" borderId="30" xfId="0" applyNumberFormat="1" applyFont="1" applyFill="1" applyBorder="1" applyAlignment="1">
      <alignment horizontal="center" vertical="center" wrapText="1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4" fillId="2" borderId="36" xfId="0" applyNumberFormat="1" applyFont="1" applyFill="1" applyBorder="1" applyAlignment="1">
      <alignment horizontal="center" vertical="center" wrapText="1"/>
    </xf>
    <xf numFmtId="0" fontId="4" fillId="2" borderId="37" xfId="0" applyNumberFormat="1" applyFont="1" applyFill="1" applyBorder="1" applyAlignment="1">
      <alignment horizontal="center" vertical="center" wrapText="1"/>
    </xf>
    <xf numFmtId="0" fontId="4" fillId="2" borderId="38" xfId="0" applyNumberFormat="1" applyFont="1" applyFill="1" applyBorder="1" applyAlignment="1">
      <alignment horizontal="center" vertical="center" wrapText="1"/>
    </xf>
    <xf numFmtId="0" fontId="4" fillId="2" borderId="3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tabSelected="1" zoomScale="50" zoomScaleNormal="50" workbookViewId="0">
      <selection activeCell="M85" sqref="M85"/>
    </sheetView>
  </sheetViews>
  <sheetFormatPr baseColWidth="10" defaultRowHeight="13.5" x14ac:dyDescent="0.25"/>
  <cols>
    <col min="1" max="1" width="5.7109375" style="3" customWidth="1"/>
    <col min="2" max="2" width="50.7109375" style="1" customWidth="1"/>
    <col min="3" max="3" width="20.7109375" style="2" customWidth="1"/>
    <col min="4" max="6" width="15.7109375" style="2" customWidth="1"/>
    <col min="7" max="7" width="15.7109375" style="46" customWidth="1"/>
    <col min="8" max="8" width="15.7109375" style="2" customWidth="1"/>
    <col min="9" max="9" width="15.7109375" style="3" customWidth="1"/>
    <col min="10" max="10" width="40.7109375" style="59" customWidth="1"/>
    <col min="11" max="11" width="20.7109375" style="3" customWidth="1"/>
    <col min="12" max="12" width="5.7109375" style="3" customWidth="1"/>
    <col min="13" max="13" width="15.7109375" style="1" customWidth="1"/>
    <col min="14" max="14" width="40.7109375" style="3" customWidth="1"/>
    <col min="15" max="15" width="20.7109375" style="3" customWidth="1"/>
    <col min="16" max="16" width="5.7109375" style="3" customWidth="1"/>
    <col min="17" max="22" width="15.7109375" style="3" customWidth="1"/>
    <col min="23" max="16384" width="11.42578125" style="3"/>
  </cols>
  <sheetData>
    <row r="1" spans="2:16" ht="14.25" thickBot="1" x14ac:dyDescent="0.3"/>
    <row r="2" spans="2:16" ht="27" customHeight="1" x14ac:dyDescent="0.25">
      <c r="B2" s="148" t="s">
        <v>66</v>
      </c>
      <c r="C2" s="149"/>
      <c r="D2" s="149"/>
      <c r="E2" s="149"/>
      <c r="F2" s="149"/>
      <c r="G2" s="149"/>
      <c r="H2" s="150"/>
    </row>
    <row r="3" spans="2:16" ht="45" customHeight="1" thickBot="1" x14ac:dyDescent="0.3">
      <c r="B3" s="151"/>
      <c r="C3" s="141"/>
      <c r="D3" s="141"/>
      <c r="E3" s="141"/>
      <c r="F3" s="141"/>
      <c r="G3" s="141"/>
      <c r="H3" s="142"/>
    </row>
    <row r="4" spans="2:16" ht="30" customHeight="1" thickBot="1" x14ac:dyDescent="0.3">
      <c r="B4" s="143" t="s">
        <v>0</v>
      </c>
      <c r="C4" s="143" t="s">
        <v>115</v>
      </c>
      <c r="D4" s="145" t="s">
        <v>114</v>
      </c>
      <c r="E4" s="146"/>
      <c r="F4" s="147"/>
      <c r="G4" s="145" t="s">
        <v>65</v>
      </c>
      <c r="H4" s="147"/>
    </row>
    <row r="5" spans="2:16" ht="45" customHeight="1" thickBot="1" x14ac:dyDescent="0.3">
      <c r="B5" s="144"/>
      <c r="C5" s="144"/>
      <c r="D5" s="41" t="s">
        <v>71</v>
      </c>
      <c r="E5" s="42" t="s">
        <v>70</v>
      </c>
      <c r="F5" s="43" t="s">
        <v>69</v>
      </c>
      <c r="G5" s="47" t="s">
        <v>71</v>
      </c>
      <c r="H5" s="43" t="s">
        <v>65</v>
      </c>
      <c r="J5" s="152" t="s">
        <v>72</v>
      </c>
      <c r="K5" s="153"/>
      <c r="L5" s="154"/>
      <c r="M5" s="11"/>
      <c r="N5" s="152" t="s">
        <v>73</v>
      </c>
      <c r="O5" s="153"/>
      <c r="P5" s="154"/>
    </row>
    <row r="6" spans="2:16" ht="21.95" customHeight="1" thickBot="1" x14ac:dyDescent="0.3">
      <c r="B6" s="120" t="s">
        <v>1</v>
      </c>
      <c r="C6" s="141"/>
      <c r="D6" s="141"/>
      <c r="E6" s="141"/>
      <c r="F6" s="141"/>
      <c r="G6" s="141"/>
      <c r="H6" s="142"/>
      <c r="J6" s="120" t="s">
        <v>75</v>
      </c>
      <c r="K6" s="121"/>
      <c r="L6" s="122"/>
      <c r="M6" s="11"/>
      <c r="N6" s="120" t="s">
        <v>75</v>
      </c>
      <c r="O6" s="121"/>
      <c r="P6" s="122"/>
    </row>
    <row r="7" spans="2:16" ht="21.95" customHeight="1" x14ac:dyDescent="0.25">
      <c r="B7" s="24" t="s">
        <v>2</v>
      </c>
      <c r="C7" s="25" t="s">
        <v>116</v>
      </c>
      <c r="D7" s="25">
        <v>1</v>
      </c>
      <c r="E7" s="16">
        <v>16</v>
      </c>
      <c r="F7" s="16">
        <v>16</v>
      </c>
      <c r="G7" s="48">
        <v>1</v>
      </c>
      <c r="H7" s="16">
        <v>16.45</v>
      </c>
      <c r="J7" s="60" t="s">
        <v>81</v>
      </c>
      <c r="K7" s="61">
        <f>H81</f>
        <v>128</v>
      </c>
      <c r="L7" s="62" t="s">
        <v>74</v>
      </c>
      <c r="M7" s="11"/>
      <c r="N7" s="63" t="s">
        <v>91</v>
      </c>
      <c r="O7" s="61">
        <v>26.8</v>
      </c>
      <c r="P7" s="62" t="s">
        <v>74</v>
      </c>
    </row>
    <row r="8" spans="2:16" ht="21.95" customHeight="1" thickBot="1" x14ac:dyDescent="0.3">
      <c r="B8" s="26" t="s">
        <v>61</v>
      </c>
      <c r="C8" s="27" t="s">
        <v>117</v>
      </c>
      <c r="D8" s="27">
        <v>1</v>
      </c>
      <c r="E8" s="19">
        <v>88</v>
      </c>
      <c r="F8" s="19">
        <v>88</v>
      </c>
      <c r="G8" s="49">
        <v>1</v>
      </c>
      <c r="H8" s="19">
        <v>88.2</v>
      </c>
      <c r="J8" s="60" t="s">
        <v>82</v>
      </c>
      <c r="K8" s="64">
        <f>H93</f>
        <v>696.6</v>
      </c>
      <c r="L8" s="62" t="s">
        <v>74</v>
      </c>
      <c r="M8" s="11"/>
      <c r="N8" s="63" t="s">
        <v>92</v>
      </c>
      <c r="O8" s="64">
        <v>59.2</v>
      </c>
      <c r="P8" s="62" t="s">
        <v>74</v>
      </c>
    </row>
    <row r="9" spans="2:16" ht="21.95" customHeight="1" thickBot="1" x14ac:dyDescent="0.3">
      <c r="B9" s="26" t="s">
        <v>3</v>
      </c>
      <c r="C9" s="27" t="s">
        <v>118</v>
      </c>
      <c r="D9" s="27">
        <v>1</v>
      </c>
      <c r="E9" s="19">
        <v>24</v>
      </c>
      <c r="F9" s="19">
        <v>24</v>
      </c>
      <c r="G9" s="49">
        <v>1</v>
      </c>
      <c r="H9" s="19">
        <v>24.6</v>
      </c>
      <c r="J9" s="65" t="s">
        <v>64</v>
      </c>
      <c r="K9" s="66">
        <f>SUM(K7:K8)</f>
        <v>824.6</v>
      </c>
      <c r="L9" s="67" t="s">
        <v>74</v>
      </c>
      <c r="M9" s="11"/>
      <c r="N9" s="68" t="s">
        <v>64</v>
      </c>
      <c r="O9" s="66">
        <f>SUM(O7:O8)</f>
        <v>86</v>
      </c>
      <c r="P9" s="67" t="s">
        <v>74</v>
      </c>
    </row>
    <row r="10" spans="2:16" ht="21.95" customHeight="1" thickBot="1" x14ac:dyDescent="0.3">
      <c r="B10" s="26" t="s">
        <v>62</v>
      </c>
      <c r="C10" s="27" t="s">
        <v>119</v>
      </c>
      <c r="D10" s="27">
        <v>1</v>
      </c>
      <c r="E10" s="19">
        <v>24</v>
      </c>
      <c r="F10" s="19">
        <v>24</v>
      </c>
      <c r="G10" s="49">
        <v>2</v>
      </c>
      <c r="H10" s="19">
        <v>24.14</v>
      </c>
      <c r="J10" s="120" t="s">
        <v>76</v>
      </c>
      <c r="K10" s="121"/>
      <c r="L10" s="122"/>
      <c r="M10" s="11"/>
      <c r="N10" s="120" t="s">
        <v>76</v>
      </c>
      <c r="O10" s="121"/>
      <c r="P10" s="122"/>
    </row>
    <row r="11" spans="2:16" s="4" customFormat="1" ht="21.95" customHeight="1" x14ac:dyDescent="0.25">
      <c r="B11" s="28" t="s">
        <v>4</v>
      </c>
      <c r="C11" s="29" t="s">
        <v>120</v>
      </c>
      <c r="D11" s="29">
        <v>1</v>
      </c>
      <c r="E11" s="30">
        <v>12</v>
      </c>
      <c r="F11" s="30">
        <v>12</v>
      </c>
      <c r="G11" s="50">
        <v>1</v>
      </c>
      <c r="H11" s="30">
        <v>7.6</v>
      </c>
      <c r="J11" s="60" t="s">
        <v>85</v>
      </c>
      <c r="K11" s="61">
        <f>H82</f>
        <v>279.60000000000002</v>
      </c>
      <c r="L11" s="62" t="s">
        <v>74</v>
      </c>
      <c r="M11" s="11"/>
      <c r="N11" s="63" t="s">
        <v>93</v>
      </c>
      <c r="O11" s="61">
        <v>31.9</v>
      </c>
      <c r="P11" s="62" t="s">
        <v>74</v>
      </c>
    </row>
    <row r="12" spans="2:16" ht="21.95" customHeight="1" x14ac:dyDescent="0.25">
      <c r="B12" s="26" t="s">
        <v>5</v>
      </c>
      <c r="C12" s="27" t="s">
        <v>121</v>
      </c>
      <c r="D12" s="27">
        <v>1</v>
      </c>
      <c r="E12" s="19">
        <v>20</v>
      </c>
      <c r="F12" s="19">
        <v>20</v>
      </c>
      <c r="G12" s="49">
        <v>1</v>
      </c>
      <c r="H12" s="19">
        <v>10</v>
      </c>
      <c r="J12" s="60" t="s">
        <v>84</v>
      </c>
      <c r="K12" s="64">
        <f>H94</f>
        <v>404.9</v>
      </c>
      <c r="L12" s="62" t="s">
        <v>74</v>
      </c>
      <c r="M12" s="11"/>
      <c r="N12" s="63" t="s">
        <v>94</v>
      </c>
      <c r="O12" s="64">
        <v>72.2</v>
      </c>
      <c r="P12" s="62" t="s">
        <v>74</v>
      </c>
    </row>
    <row r="13" spans="2:16" ht="21.95" customHeight="1" thickBot="1" x14ac:dyDescent="0.3">
      <c r="B13" s="26" t="s">
        <v>6</v>
      </c>
      <c r="C13" s="27" t="s">
        <v>122</v>
      </c>
      <c r="D13" s="27">
        <v>1</v>
      </c>
      <c r="E13" s="19">
        <v>6</v>
      </c>
      <c r="F13" s="19">
        <v>6</v>
      </c>
      <c r="G13" s="49">
        <v>1</v>
      </c>
      <c r="H13" s="19">
        <v>9.5</v>
      </c>
      <c r="J13" s="60" t="s">
        <v>83</v>
      </c>
      <c r="K13" s="64">
        <f>H99</f>
        <v>265</v>
      </c>
      <c r="L13" s="62" t="s">
        <v>74</v>
      </c>
      <c r="M13" s="11"/>
      <c r="N13" s="63" t="s">
        <v>95</v>
      </c>
      <c r="O13" s="64">
        <v>55.86</v>
      </c>
      <c r="P13" s="62" t="s">
        <v>74</v>
      </c>
    </row>
    <row r="14" spans="2:16" ht="21.95" customHeight="1" thickBot="1" x14ac:dyDescent="0.3">
      <c r="B14" s="26" t="s">
        <v>107</v>
      </c>
      <c r="C14" s="27" t="s">
        <v>123</v>
      </c>
      <c r="D14" s="27">
        <v>4</v>
      </c>
      <c r="E14" s="19">
        <v>12</v>
      </c>
      <c r="F14" s="19">
        <v>48</v>
      </c>
      <c r="G14" s="49">
        <v>5</v>
      </c>
      <c r="H14" s="19">
        <v>67.5</v>
      </c>
      <c r="J14" s="65" t="s">
        <v>64</v>
      </c>
      <c r="K14" s="66">
        <f>SUM(K11:K13)</f>
        <v>949.5</v>
      </c>
      <c r="L14" s="67" t="s">
        <v>74</v>
      </c>
      <c r="M14" s="11"/>
      <c r="N14" s="63" t="s">
        <v>96</v>
      </c>
      <c r="O14" s="64">
        <v>19.95</v>
      </c>
      <c r="P14" s="62" t="s">
        <v>74</v>
      </c>
    </row>
    <row r="15" spans="2:16" ht="21.95" customHeight="1" thickBot="1" x14ac:dyDescent="0.3">
      <c r="B15" s="33" t="s">
        <v>7</v>
      </c>
      <c r="C15" s="34" t="s">
        <v>124</v>
      </c>
      <c r="D15" s="34">
        <v>1</v>
      </c>
      <c r="E15" s="23">
        <v>9</v>
      </c>
      <c r="F15" s="23">
        <v>9</v>
      </c>
      <c r="G15" s="51">
        <v>1</v>
      </c>
      <c r="H15" s="23">
        <v>9.6999999999999993</v>
      </c>
      <c r="J15" s="69"/>
      <c r="K15" s="11"/>
      <c r="L15" s="11"/>
      <c r="M15" s="11"/>
      <c r="N15" s="63" t="s">
        <v>97</v>
      </c>
      <c r="O15" s="64">
        <v>88.73</v>
      </c>
      <c r="P15" s="62" t="s">
        <v>74</v>
      </c>
    </row>
    <row r="16" spans="2:16" ht="21.95" customHeight="1" thickBot="1" x14ac:dyDescent="0.3">
      <c r="B16" s="33" t="s">
        <v>176</v>
      </c>
      <c r="C16" s="34" t="s">
        <v>176</v>
      </c>
      <c r="D16" s="34">
        <v>0</v>
      </c>
      <c r="E16" s="23">
        <v>0</v>
      </c>
      <c r="F16" s="23">
        <v>0</v>
      </c>
      <c r="G16" s="51">
        <v>1</v>
      </c>
      <c r="H16" s="23">
        <v>12</v>
      </c>
      <c r="J16" s="65" t="s">
        <v>103</v>
      </c>
      <c r="K16" s="66">
        <f>K9+K14</f>
        <v>1774.1</v>
      </c>
      <c r="L16" s="67" t="s">
        <v>74</v>
      </c>
      <c r="M16" s="11"/>
      <c r="N16" s="63" t="s">
        <v>98</v>
      </c>
      <c r="O16" s="64">
        <v>196.8</v>
      </c>
      <c r="P16" s="62" t="s">
        <v>74</v>
      </c>
    </row>
    <row r="17" spans="2:16" ht="21.95" customHeight="1" thickBot="1" x14ac:dyDescent="0.3">
      <c r="B17" s="33" t="s">
        <v>177</v>
      </c>
      <c r="C17" s="34" t="s">
        <v>178</v>
      </c>
      <c r="D17" s="34">
        <v>0</v>
      </c>
      <c r="E17" s="23">
        <v>0</v>
      </c>
      <c r="F17" s="23">
        <v>0</v>
      </c>
      <c r="G17" s="51">
        <v>1</v>
      </c>
      <c r="H17" s="23">
        <v>12</v>
      </c>
      <c r="J17" s="69"/>
      <c r="K17" s="11"/>
      <c r="L17" s="11"/>
      <c r="M17" s="70"/>
      <c r="N17" s="63" t="s">
        <v>99</v>
      </c>
      <c r="O17" s="64">
        <v>54.6</v>
      </c>
      <c r="P17" s="62" t="s">
        <v>74</v>
      </c>
    </row>
    <row r="18" spans="2:16" ht="21.95" customHeight="1" thickBot="1" x14ac:dyDescent="0.3">
      <c r="B18" s="71" t="s">
        <v>63</v>
      </c>
      <c r="C18" s="72"/>
      <c r="D18" s="73">
        <f>SUM(D7:D17)</f>
        <v>12</v>
      </c>
      <c r="E18" s="74">
        <f>SUM(E7:E17)</f>
        <v>211</v>
      </c>
      <c r="F18" s="74">
        <f>SUM(F7:F17)</f>
        <v>247</v>
      </c>
      <c r="G18" s="75">
        <f>SUM(G7:G17)</f>
        <v>16</v>
      </c>
      <c r="H18" s="74">
        <f>SUM(H7:H17)</f>
        <v>281.69</v>
      </c>
      <c r="J18" s="69"/>
      <c r="K18" s="11"/>
      <c r="L18" s="11"/>
      <c r="M18" s="11"/>
      <c r="N18" s="63" t="s">
        <v>100</v>
      </c>
      <c r="O18" s="64">
        <v>117.5</v>
      </c>
      <c r="P18" s="62" t="s">
        <v>74</v>
      </c>
    </row>
    <row r="19" spans="2:16" ht="21.95" customHeight="1" thickBot="1" x14ac:dyDescent="0.3">
      <c r="B19" s="5"/>
      <c r="C19" s="6"/>
      <c r="D19" s="6"/>
      <c r="E19" s="6"/>
      <c r="F19" s="6"/>
      <c r="G19" s="52"/>
      <c r="H19" s="6"/>
      <c r="J19" s="69"/>
      <c r="K19" s="11"/>
      <c r="L19" s="11"/>
      <c r="M19" s="11"/>
      <c r="N19" s="63" t="s">
        <v>101</v>
      </c>
      <c r="O19" s="64">
        <v>142.06</v>
      </c>
      <c r="P19" s="62" t="s">
        <v>74</v>
      </c>
    </row>
    <row r="20" spans="2:16" ht="21.95" customHeight="1" thickBot="1" x14ac:dyDescent="0.3">
      <c r="B20" s="120" t="s">
        <v>8</v>
      </c>
      <c r="C20" s="121"/>
      <c r="D20" s="121"/>
      <c r="E20" s="121"/>
      <c r="F20" s="121"/>
      <c r="G20" s="121"/>
      <c r="H20" s="122"/>
      <c r="J20" s="69"/>
      <c r="K20" s="11"/>
      <c r="L20" s="11"/>
      <c r="M20" s="70"/>
      <c r="N20" s="63" t="s">
        <v>102</v>
      </c>
      <c r="O20" s="76">
        <v>46.7</v>
      </c>
      <c r="P20" s="77" t="s">
        <v>74</v>
      </c>
    </row>
    <row r="21" spans="2:16" ht="21.95" customHeight="1" thickBot="1" x14ac:dyDescent="0.3">
      <c r="B21" s="31" t="s">
        <v>9</v>
      </c>
      <c r="C21" s="44"/>
      <c r="D21" s="14"/>
      <c r="E21" s="14"/>
      <c r="F21" s="14"/>
      <c r="G21" s="53"/>
      <c r="H21" s="32"/>
      <c r="J21" s="69"/>
      <c r="K21" s="11"/>
      <c r="L21" s="11"/>
      <c r="M21" s="11"/>
      <c r="N21" s="68" t="s">
        <v>64</v>
      </c>
      <c r="O21" s="66">
        <f>SUM(O11:O20)</f>
        <v>826.3</v>
      </c>
      <c r="P21" s="67" t="s">
        <v>74</v>
      </c>
    </row>
    <row r="22" spans="2:16" ht="21.95" customHeight="1" thickBot="1" x14ac:dyDescent="0.3">
      <c r="B22" s="24" t="s">
        <v>10</v>
      </c>
      <c r="C22" s="25" t="s">
        <v>125</v>
      </c>
      <c r="D22" s="25">
        <v>1</v>
      </c>
      <c r="E22" s="16">
        <v>25</v>
      </c>
      <c r="F22" s="16">
        <v>25</v>
      </c>
      <c r="G22" s="48">
        <v>1</v>
      </c>
      <c r="H22" s="16">
        <v>41.6</v>
      </c>
      <c r="J22" s="69"/>
      <c r="K22" s="78"/>
      <c r="L22" s="78"/>
      <c r="M22" s="11"/>
      <c r="N22" s="78"/>
      <c r="O22" s="78"/>
      <c r="P22" s="78"/>
    </row>
    <row r="23" spans="2:16" ht="21.95" customHeight="1" thickBot="1" x14ac:dyDescent="0.3">
      <c r="B23" s="26" t="s">
        <v>11</v>
      </c>
      <c r="C23" s="27" t="s">
        <v>126</v>
      </c>
      <c r="D23" s="27">
        <v>1</v>
      </c>
      <c r="E23" s="19">
        <v>12</v>
      </c>
      <c r="F23" s="19">
        <v>12</v>
      </c>
      <c r="G23" s="49">
        <v>1</v>
      </c>
      <c r="H23" s="19">
        <v>15.2</v>
      </c>
      <c r="J23" s="69"/>
      <c r="K23" s="78"/>
      <c r="L23" s="78"/>
      <c r="M23" s="11"/>
      <c r="N23" s="68" t="s">
        <v>104</v>
      </c>
      <c r="O23" s="66">
        <f>O9+O21</f>
        <v>912.3</v>
      </c>
      <c r="P23" s="67" t="s">
        <v>74</v>
      </c>
    </row>
    <row r="24" spans="2:16" ht="21.95" customHeight="1" thickBot="1" x14ac:dyDescent="0.3">
      <c r="B24" s="33" t="s">
        <v>12</v>
      </c>
      <c r="C24" s="34" t="s">
        <v>127</v>
      </c>
      <c r="D24" s="34">
        <v>1</v>
      </c>
      <c r="E24" s="23">
        <v>6</v>
      </c>
      <c r="F24" s="23">
        <v>6</v>
      </c>
      <c r="G24" s="51">
        <v>1</v>
      </c>
      <c r="H24" s="23">
        <v>6</v>
      </c>
      <c r="J24" s="69"/>
      <c r="K24" s="78"/>
      <c r="L24" s="78"/>
      <c r="M24" s="11"/>
      <c r="N24" s="78"/>
      <c r="O24" s="78"/>
      <c r="P24" s="78"/>
    </row>
    <row r="25" spans="2:16" ht="21.95" customHeight="1" thickBot="1" x14ac:dyDescent="0.3">
      <c r="B25" s="35" t="s">
        <v>13</v>
      </c>
      <c r="C25" s="45"/>
      <c r="D25" s="17"/>
      <c r="E25" s="36"/>
      <c r="F25" s="36"/>
      <c r="G25" s="54"/>
      <c r="H25" s="18"/>
      <c r="J25" s="120" t="s">
        <v>105</v>
      </c>
      <c r="K25" s="121"/>
      <c r="L25" s="121"/>
      <c r="M25" s="121"/>
      <c r="N25" s="121"/>
      <c r="O25" s="121"/>
      <c r="P25" s="122"/>
    </row>
    <row r="26" spans="2:16" ht="21.95" customHeight="1" x14ac:dyDescent="0.25">
      <c r="B26" s="24" t="s">
        <v>14</v>
      </c>
      <c r="C26" s="25" t="s">
        <v>128</v>
      </c>
      <c r="D26" s="25">
        <v>3</v>
      </c>
      <c r="E26" s="16">
        <v>41</v>
      </c>
      <c r="F26" s="16">
        <v>123</v>
      </c>
      <c r="G26" s="48">
        <v>3</v>
      </c>
      <c r="H26" s="16">
        <v>124.8</v>
      </c>
      <c r="J26" s="79" t="s">
        <v>77</v>
      </c>
      <c r="K26" s="80"/>
      <c r="L26" s="81"/>
      <c r="M26" s="82"/>
      <c r="N26" s="83"/>
      <c r="O26" s="61">
        <v>15666.34</v>
      </c>
      <c r="P26" s="62" t="s">
        <v>74</v>
      </c>
    </row>
    <row r="27" spans="2:16" s="4" customFormat="1" ht="21.95" customHeight="1" x14ac:dyDescent="0.25">
      <c r="B27" s="28" t="s">
        <v>15</v>
      </c>
      <c r="C27" s="29" t="s">
        <v>129</v>
      </c>
      <c r="D27" s="29">
        <v>1</v>
      </c>
      <c r="E27" s="30">
        <v>12</v>
      </c>
      <c r="F27" s="30">
        <v>12</v>
      </c>
      <c r="G27" s="50">
        <v>1</v>
      </c>
      <c r="H27" s="30">
        <v>14.1</v>
      </c>
      <c r="J27" s="84"/>
      <c r="K27" s="85"/>
      <c r="L27" s="85"/>
      <c r="M27" s="86"/>
      <c r="N27" s="85"/>
      <c r="O27" s="87"/>
      <c r="P27" s="88"/>
    </row>
    <row r="28" spans="2:16" ht="21.95" customHeight="1" x14ac:dyDescent="0.25">
      <c r="B28" s="26" t="s">
        <v>16</v>
      </c>
      <c r="C28" s="27" t="s">
        <v>130</v>
      </c>
      <c r="D28" s="27">
        <v>1</v>
      </c>
      <c r="E28" s="19">
        <v>28</v>
      </c>
      <c r="F28" s="19">
        <v>28</v>
      </c>
      <c r="G28" s="49">
        <v>2</v>
      </c>
      <c r="H28" s="19">
        <v>30.54</v>
      </c>
      <c r="J28" s="89" t="s">
        <v>108</v>
      </c>
      <c r="K28" s="90">
        <v>1</v>
      </c>
      <c r="L28" s="91"/>
      <c r="M28" s="92"/>
      <c r="N28" s="93"/>
      <c r="O28" s="64">
        <v>4892.3900000000003</v>
      </c>
      <c r="P28" s="94" t="s">
        <v>74</v>
      </c>
    </row>
    <row r="29" spans="2:16" ht="21.95" customHeight="1" x14ac:dyDescent="0.25">
      <c r="B29" s="26" t="s">
        <v>17</v>
      </c>
      <c r="C29" s="27" t="s">
        <v>127</v>
      </c>
      <c r="D29" s="27">
        <v>3</v>
      </c>
      <c r="E29" s="19">
        <v>6</v>
      </c>
      <c r="F29" s="19">
        <v>18</v>
      </c>
      <c r="G29" s="49">
        <v>3</v>
      </c>
      <c r="H29" s="19">
        <v>18</v>
      </c>
      <c r="J29" s="95" t="s">
        <v>109</v>
      </c>
      <c r="K29" s="96">
        <v>1</v>
      </c>
      <c r="L29" s="97"/>
      <c r="M29" s="98"/>
      <c r="N29" s="99"/>
      <c r="O29" s="76">
        <v>144</v>
      </c>
      <c r="P29" s="100" t="s">
        <v>74</v>
      </c>
    </row>
    <row r="30" spans="2:16" s="4" customFormat="1" ht="21.95" customHeight="1" x14ac:dyDescent="0.25">
      <c r="B30" s="37" t="s">
        <v>18</v>
      </c>
      <c r="C30" s="38" t="s">
        <v>131</v>
      </c>
      <c r="D30" s="38">
        <v>1</v>
      </c>
      <c r="E30" s="39">
        <v>4</v>
      </c>
      <c r="F30" s="39">
        <v>4</v>
      </c>
      <c r="G30" s="55">
        <v>1</v>
      </c>
      <c r="H30" s="39">
        <v>4</v>
      </c>
      <c r="J30" s="95" t="s">
        <v>110</v>
      </c>
      <c r="K30" s="96">
        <v>1</v>
      </c>
      <c r="L30" s="97"/>
      <c r="M30" s="98"/>
      <c r="N30" s="99"/>
      <c r="O30" s="76">
        <v>144</v>
      </c>
      <c r="P30" s="100" t="s">
        <v>74</v>
      </c>
    </row>
    <row r="31" spans="2:16" ht="21.95" customHeight="1" x14ac:dyDescent="0.25">
      <c r="B31" s="35" t="s">
        <v>19</v>
      </c>
      <c r="C31" s="45"/>
      <c r="D31" s="17"/>
      <c r="E31" s="36"/>
      <c r="F31" s="36"/>
      <c r="G31" s="54"/>
      <c r="H31" s="18"/>
      <c r="J31" s="95" t="s">
        <v>111</v>
      </c>
      <c r="K31" s="96">
        <v>0.5</v>
      </c>
      <c r="L31" s="97"/>
      <c r="M31" s="98"/>
      <c r="N31" s="99"/>
      <c r="O31" s="76">
        <v>121.52</v>
      </c>
      <c r="P31" s="100" t="s">
        <v>74</v>
      </c>
    </row>
    <row r="32" spans="2:16" ht="21.95" customHeight="1" x14ac:dyDescent="0.25">
      <c r="B32" s="24" t="s">
        <v>20</v>
      </c>
      <c r="C32" s="25" t="s">
        <v>132</v>
      </c>
      <c r="D32" s="25">
        <v>8</v>
      </c>
      <c r="E32" s="16">
        <v>30</v>
      </c>
      <c r="F32" s="16">
        <v>240</v>
      </c>
      <c r="G32" s="48">
        <v>8</v>
      </c>
      <c r="H32" s="16">
        <v>270.39999999999998</v>
      </c>
      <c r="J32" s="95" t="s">
        <v>112</v>
      </c>
      <c r="K32" s="96">
        <v>0.5</v>
      </c>
      <c r="L32" s="97"/>
      <c r="M32" s="98"/>
      <c r="N32" s="99"/>
      <c r="O32" s="76">
        <v>279</v>
      </c>
      <c r="P32" s="100" t="s">
        <v>74</v>
      </c>
    </row>
    <row r="33" spans="2:16" ht="21.95" customHeight="1" thickBot="1" x14ac:dyDescent="0.3">
      <c r="B33" s="33" t="s">
        <v>17</v>
      </c>
      <c r="C33" s="34" t="s">
        <v>127</v>
      </c>
      <c r="D33" s="34">
        <v>8</v>
      </c>
      <c r="E33" s="23">
        <v>6</v>
      </c>
      <c r="F33" s="23">
        <v>48</v>
      </c>
      <c r="G33" s="51">
        <v>8</v>
      </c>
      <c r="H33" s="19">
        <v>48</v>
      </c>
      <c r="J33" s="95" t="s">
        <v>113</v>
      </c>
      <c r="K33" s="96">
        <v>0.5</v>
      </c>
      <c r="L33" s="97"/>
      <c r="M33" s="98"/>
      <c r="N33" s="99"/>
      <c r="O33" s="76">
        <v>56.5</v>
      </c>
      <c r="P33" s="100" t="s">
        <v>74</v>
      </c>
    </row>
    <row r="34" spans="2:16" ht="21.95" customHeight="1" thickBot="1" x14ac:dyDescent="0.3">
      <c r="B34" s="35" t="s">
        <v>21</v>
      </c>
      <c r="C34" s="45"/>
      <c r="D34" s="17"/>
      <c r="E34" s="36"/>
      <c r="F34" s="18"/>
      <c r="G34" s="56"/>
      <c r="H34" s="18"/>
      <c r="J34" s="101" t="s">
        <v>80</v>
      </c>
      <c r="K34" s="102"/>
      <c r="L34" s="103"/>
      <c r="M34" s="104"/>
      <c r="N34" s="105"/>
      <c r="O34" s="106">
        <f>O28+O29+O30+O31+O32+O33</f>
        <v>5637.4100000000008</v>
      </c>
      <c r="P34" s="107" t="s">
        <v>74</v>
      </c>
    </row>
    <row r="35" spans="2:16" ht="21.95" customHeight="1" x14ac:dyDescent="0.25">
      <c r="B35" s="24" t="s">
        <v>20</v>
      </c>
      <c r="C35" s="25" t="s">
        <v>133</v>
      </c>
      <c r="D35" s="25">
        <v>10</v>
      </c>
      <c r="E35" s="16">
        <v>41</v>
      </c>
      <c r="F35" s="16">
        <v>410</v>
      </c>
      <c r="G35" s="48">
        <v>10</v>
      </c>
      <c r="H35" s="19">
        <v>410</v>
      </c>
      <c r="J35" s="108"/>
      <c r="K35" s="85"/>
      <c r="L35" s="85"/>
      <c r="M35" s="86"/>
      <c r="N35" s="85"/>
      <c r="O35" s="87"/>
      <c r="P35" s="88"/>
    </row>
    <row r="36" spans="2:16" ht="21.95" customHeight="1" x14ac:dyDescent="0.25">
      <c r="B36" s="33" t="s">
        <v>17</v>
      </c>
      <c r="C36" s="34" t="s">
        <v>127</v>
      </c>
      <c r="D36" s="34">
        <v>10</v>
      </c>
      <c r="E36" s="23">
        <v>6</v>
      </c>
      <c r="F36" s="23">
        <v>60</v>
      </c>
      <c r="G36" s="51">
        <v>10</v>
      </c>
      <c r="H36" s="23">
        <v>60</v>
      </c>
      <c r="J36" s="109" t="s">
        <v>78</v>
      </c>
      <c r="K36" s="110"/>
      <c r="L36" s="91"/>
      <c r="M36" s="92"/>
      <c r="N36" s="93"/>
      <c r="O36" s="64">
        <f>O34*100/O26</f>
        <v>35.984218394340992</v>
      </c>
      <c r="P36" s="94" t="s">
        <v>106</v>
      </c>
    </row>
    <row r="37" spans="2:16" ht="21.95" customHeight="1" x14ac:dyDescent="0.25">
      <c r="B37" s="35" t="s">
        <v>22</v>
      </c>
      <c r="C37" s="45"/>
      <c r="D37" s="17"/>
      <c r="E37" s="36"/>
      <c r="F37" s="36"/>
      <c r="G37" s="54"/>
      <c r="H37" s="18"/>
      <c r="J37" s="109" t="s">
        <v>79</v>
      </c>
      <c r="K37" s="110"/>
      <c r="L37" s="91"/>
      <c r="M37" s="92"/>
      <c r="N37" s="93"/>
      <c r="O37" s="64">
        <f>O36/100</f>
        <v>0.35984218394340994</v>
      </c>
      <c r="P37" s="94"/>
    </row>
    <row r="38" spans="2:16" ht="21.95" customHeight="1" x14ac:dyDescent="0.25">
      <c r="B38" s="24" t="s">
        <v>23</v>
      </c>
      <c r="C38" s="25" t="s">
        <v>134</v>
      </c>
      <c r="D38" s="25">
        <v>1</v>
      </c>
      <c r="E38" s="16">
        <v>80</v>
      </c>
      <c r="F38" s="16">
        <v>80</v>
      </c>
      <c r="G38" s="48">
        <v>1</v>
      </c>
      <c r="H38" s="16">
        <v>81.5</v>
      </c>
      <c r="J38" s="3"/>
      <c r="M38" s="3"/>
    </row>
    <row r="39" spans="2:16" ht="21.95" customHeight="1" x14ac:dyDescent="0.25">
      <c r="B39" s="26" t="s">
        <v>24</v>
      </c>
      <c r="C39" s="25" t="s">
        <v>135</v>
      </c>
      <c r="D39" s="27">
        <v>1</v>
      </c>
      <c r="E39" s="19">
        <v>40</v>
      </c>
      <c r="F39" s="19">
        <v>40</v>
      </c>
      <c r="G39" s="49">
        <v>1</v>
      </c>
      <c r="H39" s="19">
        <v>80.8</v>
      </c>
      <c r="J39" s="3"/>
      <c r="M39" s="3"/>
    </row>
    <row r="40" spans="2:16" ht="21.95" customHeight="1" x14ac:dyDescent="0.25">
      <c r="B40" s="26" t="s">
        <v>25</v>
      </c>
      <c r="C40" s="27" t="s">
        <v>134</v>
      </c>
      <c r="D40" s="27">
        <v>1</v>
      </c>
      <c r="E40" s="19">
        <v>36</v>
      </c>
      <c r="F40" s="19">
        <v>36</v>
      </c>
      <c r="G40" s="49">
        <v>1</v>
      </c>
      <c r="H40" s="19">
        <v>37.1</v>
      </c>
    </row>
    <row r="41" spans="2:16" ht="21.95" customHeight="1" x14ac:dyDescent="0.25">
      <c r="B41" s="26" t="s">
        <v>26</v>
      </c>
      <c r="C41" s="27" t="s">
        <v>136</v>
      </c>
      <c r="D41" s="27">
        <v>1</v>
      </c>
      <c r="E41" s="19">
        <v>45</v>
      </c>
      <c r="F41" s="19">
        <v>45</v>
      </c>
      <c r="G41" s="49">
        <v>1</v>
      </c>
      <c r="H41" s="19">
        <v>45</v>
      </c>
    </row>
    <row r="42" spans="2:16" ht="21.95" customHeight="1" x14ac:dyDescent="0.25">
      <c r="B42" s="26" t="s">
        <v>27</v>
      </c>
      <c r="C42" s="27" t="s">
        <v>137</v>
      </c>
      <c r="D42" s="27">
        <v>2</v>
      </c>
      <c r="E42" s="19">
        <v>30</v>
      </c>
      <c r="F42" s="19">
        <v>60</v>
      </c>
      <c r="G42" s="49">
        <v>2</v>
      </c>
      <c r="H42" s="19">
        <v>63.8</v>
      </c>
    </row>
    <row r="43" spans="2:16" ht="21.95" customHeight="1" x14ac:dyDescent="0.25">
      <c r="B43" s="26" t="s">
        <v>28</v>
      </c>
      <c r="C43" s="27" t="s">
        <v>138</v>
      </c>
      <c r="D43" s="27">
        <v>1</v>
      </c>
      <c r="E43" s="19">
        <v>6</v>
      </c>
      <c r="F43" s="19">
        <v>6</v>
      </c>
      <c r="G43" s="49">
        <v>1</v>
      </c>
      <c r="H43" s="19">
        <v>7.8</v>
      </c>
      <c r="J43" s="111">
        <v>50</v>
      </c>
      <c r="K43" s="111">
        <v>40</v>
      </c>
      <c r="L43" s="112"/>
      <c r="M43" s="113"/>
    </row>
    <row r="44" spans="2:16" ht="21.95" customHeight="1" x14ac:dyDescent="0.25">
      <c r="B44" s="26" t="s">
        <v>29</v>
      </c>
      <c r="C44" s="27" t="s">
        <v>139</v>
      </c>
      <c r="D44" s="27">
        <v>1</v>
      </c>
      <c r="E44" s="19">
        <v>6</v>
      </c>
      <c r="F44" s="19">
        <v>6</v>
      </c>
      <c r="G44" s="49">
        <v>1</v>
      </c>
      <c r="H44" s="19">
        <v>6</v>
      </c>
      <c r="J44" s="111">
        <v>20</v>
      </c>
      <c r="K44" s="111">
        <v>20</v>
      </c>
      <c r="L44" s="112"/>
      <c r="M44" s="113"/>
    </row>
    <row r="45" spans="2:16" ht="21.95" customHeight="1" thickBot="1" x14ac:dyDescent="0.3">
      <c r="B45" s="33" t="s">
        <v>30</v>
      </c>
      <c r="C45" s="34" t="s">
        <v>140</v>
      </c>
      <c r="D45" s="34">
        <v>1</v>
      </c>
      <c r="E45" s="23">
        <v>16</v>
      </c>
      <c r="F45" s="23">
        <v>16</v>
      </c>
      <c r="G45" s="51">
        <v>1</v>
      </c>
      <c r="H45" s="23">
        <v>15.6</v>
      </c>
      <c r="J45" s="111">
        <v>15</v>
      </c>
      <c r="K45" s="111">
        <v>5</v>
      </c>
      <c r="L45" s="112"/>
      <c r="M45" s="113"/>
    </row>
    <row r="46" spans="2:16" ht="21.95" customHeight="1" thickBot="1" x14ac:dyDescent="0.3">
      <c r="B46" s="71" t="s">
        <v>169</v>
      </c>
      <c r="C46" s="72"/>
      <c r="D46" s="73">
        <f>SUM(D22:D45)</f>
        <v>57</v>
      </c>
      <c r="E46" s="74">
        <f>SUM(E22:E45)</f>
        <v>476</v>
      </c>
      <c r="F46" s="74">
        <f>SUM(F22:F45)</f>
        <v>1275</v>
      </c>
      <c r="G46" s="75">
        <f>SUM(G22:G45)</f>
        <v>58</v>
      </c>
      <c r="H46" s="74">
        <f>SUM(H22:H45)</f>
        <v>1380.2399999999996</v>
      </c>
      <c r="J46" s="111">
        <v>15</v>
      </c>
      <c r="K46" s="111">
        <v>15</v>
      </c>
      <c r="L46" s="112"/>
      <c r="M46" s="113"/>
    </row>
    <row r="47" spans="2:16" ht="21.95" customHeight="1" thickBot="1" x14ac:dyDescent="0.3">
      <c r="B47" s="5"/>
      <c r="C47" s="6"/>
      <c r="D47" s="6"/>
      <c r="E47" s="6"/>
      <c r="F47" s="6"/>
      <c r="G47" s="52"/>
      <c r="H47" s="6"/>
      <c r="J47" s="111">
        <v>15</v>
      </c>
      <c r="K47" s="111">
        <v>40</v>
      </c>
      <c r="L47" s="112"/>
      <c r="M47" s="113"/>
    </row>
    <row r="48" spans="2:16" ht="21.95" customHeight="1" thickBot="1" x14ac:dyDescent="0.3">
      <c r="B48" s="120" t="s">
        <v>31</v>
      </c>
      <c r="C48" s="121"/>
      <c r="D48" s="121"/>
      <c r="E48" s="121"/>
      <c r="F48" s="121"/>
      <c r="G48" s="121"/>
      <c r="H48" s="122"/>
      <c r="J48" s="111">
        <v>15</v>
      </c>
      <c r="K48" s="111">
        <v>20</v>
      </c>
      <c r="L48" s="112"/>
      <c r="M48" s="113"/>
    </row>
    <row r="49" spans="2:13" ht="39.950000000000003" customHeight="1" x14ac:dyDescent="0.25">
      <c r="B49" s="24" t="s">
        <v>143</v>
      </c>
      <c r="C49" s="25" t="s">
        <v>141</v>
      </c>
      <c r="D49" s="25">
        <v>1</v>
      </c>
      <c r="E49" s="16">
        <v>18</v>
      </c>
      <c r="F49" s="16">
        <v>36</v>
      </c>
      <c r="G49" s="48">
        <v>1</v>
      </c>
      <c r="H49" s="16">
        <v>35.799999999999997</v>
      </c>
      <c r="J49" s="111">
        <v>15</v>
      </c>
      <c r="K49" s="111">
        <v>5</v>
      </c>
      <c r="L49" s="112"/>
      <c r="M49" s="113"/>
    </row>
    <row r="50" spans="2:13" ht="39.950000000000003" customHeight="1" x14ac:dyDescent="0.25">
      <c r="B50" s="26" t="s">
        <v>144</v>
      </c>
      <c r="C50" s="27" t="s">
        <v>142</v>
      </c>
      <c r="D50" s="27">
        <v>1</v>
      </c>
      <c r="E50" s="19">
        <v>18</v>
      </c>
      <c r="F50" s="19">
        <v>36</v>
      </c>
      <c r="G50" s="49">
        <v>1</v>
      </c>
      <c r="H50" s="19">
        <v>35.799999999999997</v>
      </c>
      <c r="J50" s="111"/>
      <c r="K50" s="111"/>
      <c r="L50" s="112"/>
      <c r="M50" s="113"/>
    </row>
    <row r="51" spans="2:13" ht="39.950000000000003" customHeight="1" x14ac:dyDescent="0.25">
      <c r="B51" s="26" t="s">
        <v>145</v>
      </c>
      <c r="C51" s="27" t="s">
        <v>146</v>
      </c>
      <c r="D51" s="27">
        <v>4</v>
      </c>
      <c r="E51" s="19">
        <v>14</v>
      </c>
      <c r="F51" s="19">
        <v>56</v>
      </c>
      <c r="G51" s="49">
        <v>4</v>
      </c>
      <c r="H51" s="19">
        <v>59.5</v>
      </c>
      <c r="J51" s="111">
        <f>SUM(J43:J50)</f>
        <v>145</v>
      </c>
      <c r="K51" s="111">
        <f>SUM(K43:K50)</f>
        <v>145</v>
      </c>
      <c r="L51" s="112"/>
      <c r="M51" s="113"/>
    </row>
    <row r="52" spans="2:13" ht="21.95" customHeight="1" x14ac:dyDescent="0.25">
      <c r="B52" s="26" t="s">
        <v>32</v>
      </c>
      <c r="C52" s="27" t="s">
        <v>147</v>
      </c>
      <c r="D52" s="27">
        <v>1</v>
      </c>
      <c r="E52" s="19">
        <v>24</v>
      </c>
      <c r="F52" s="19">
        <v>24</v>
      </c>
      <c r="G52" s="49">
        <v>1</v>
      </c>
      <c r="H52" s="19">
        <v>29</v>
      </c>
    </row>
    <row r="53" spans="2:13" ht="21.95" customHeight="1" x14ac:dyDescent="0.25">
      <c r="B53" s="26" t="s">
        <v>33</v>
      </c>
      <c r="C53" s="27" t="s">
        <v>148</v>
      </c>
      <c r="D53" s="27">
        <v>1</v>
      </c>
      <c r="E53" s="19">
        <v>24</v>
      </c>
      <c r="F53" s="19">
        <v>24</v>
      </c>
      <c r="G53" s="49">
        <v>1</v>
      </c>
      <c r="H53" s="19">
        <v>29</v>
      </c>
    </row>
    <row r="54" spans="2:13" ht="21.95" customHeight="1" x14ac:dyDescent="0.25">
      <c r="B54" s="26" t="s">
        <v>34</v>
      </c>
      <c r="C54" s="27" t="s">
        <v>149</v>
      </c>
      <c r="D54" s="27">
        <v>2</v>
      </c>
      <c r="E54" s="19">
        <v>9</v>
      </c>
      <c r="F54" s="19">
        <v>18</v>
      </c>
      <c r="G54" s="49">
        <v>2</v>
      </c>
      <c r="H54" s="19">
        <v>19</v>
      </c>
    </row>
    <row r="55" spans="2:13" ht="21.95" customHeight="1" x14ac:dyDescent="0.25">
      <c r="B55" s="26" t="s">
        <v>35</v>
      </c>
      <c r="C55" s="27" t="s">
        <v>150</v>
      </c>
      <c r="D55" s="27">
        <v>4</v>
      </c>
      <c r="E55" s="19">
        <v>6</v>
      </c>
      <c r="F55" s="19">
        <v>24</v>
      </c>
      <c r="G55" s="49">
        <v>5</v>
      </c>
      <c r="H55" s="19">
        <v>18.8</v>
      </c>
    </row>
    <row r="56" spans="2:13" ht="21.95" customHeight="1" x14ac:dyDescent="0.25">
      <c r="B56" s="26" t="s">
        <v>36</v>
      </c>
      <c r="C56" s="27" t="s">
        <v>151</v>
      </c>
      <c r="D56" s="27">
        <v>1</v>
      </c>
      <c r="E56" s="19">
        <v>6</v>
      </c>
      <c r="F56" s="19">
        <v>6</v>
      </c>
      <c r="G56" s="49">
        <v>1</v>
      </c>
      <c r="H56" s="19">
        <v>4.5</v>
      </c>
    </row>
    <row r="57" spans="2:13" ht="21.95" customHeight="1" x14ac:dyDescent="0.25">
      <c r="B57" s="26" t="s">
        <v>37</v>
      </c>
      <c r="C57" s="27" t="s">
        <v>152</v>
      </c>
      <c r="D57" s="27">
        <v>1</v>
      </c>
      <c r="E57" s="19">
        <v>6</v>
      </c>
      <c r="F57" s="19">
        <v>0</v>
      </c>
      <c r="G57" s="49">
        <v>2</v>
      </c>
      <c r="H57" s="19">
        <v>8</v>
      </c>
    </row>
    <row r="58" spans="2:13" ht="21.95" customHeight="1" x14ac:dyDescent="0.25">
      <c r="B58" s="26" t="s">
        <v>38</v>
      </c>
      <c r="C58" s="27" t="s">
        <v>153</v>
      </c>
      <c r="D58" s="27">
        <v>2</v>
      </c>
      <c r="E58" s="19">
        <v>6</v>
      </c>
      <c r="F58" s="19">
        <v>12</v>
      </c>
      <c r="G58" s="49">
        <v>2</v>
      </c>
      <c r="H58" s="19">
        <v>16.649999999999999</v>
      </c>
    </row>
    <row r="59" spans="2:13" ht="21.95" customHeight="1" x14ac:dyDescent="0.25">
      <c r="B59" s="26" t="s">
        <v>39</v>
      </c>
      <c r="C59" s="27" t="s">
        <v>154</v>
      </c>
      <c r="D59" s="27">
        <v>1</v>
      </c>
      <c r="E59" s="19">
        <v>8</v>
      </c>
      <c r="F59" s="19">
        <v>8</v>
      </c>
      <c r="G59" s="49">
        <v>2</v>
      </c>
      <c r="H59" s="19">
        <v>9.5</v>
      </c>
    </row>
    <row r="60" spans="2:13" s="4" customFormat="1" ht="21.95" customHeight="1" x14ac:dyDescent="0.25">
      <c r="B60" s="28" t="s">
        <v>40</v>
      </c>
      <c r="C60" s="29" t="s">
        <v>155</v>
      </c>
      <c r="D60" s="29">
        <v>1</v>
      </c>
      <c r="E60" s="30">
        <v>6</v>
      </c>
      <c r="F60" s="30">
        <v>6</v>
      </c>
      <c r="G60" s="50">
        <v>1</v>
      </c>
      <c r="H60" s="30">
        <v>7.2</v>
      </c>
      <c r="J60" s="114"/>
      <c r="M60" s="40"/>
    </row>
    <row r="61" spans="2:13" ht="21.95" customHeight="1" x14ac:dyDescent="0.25">
      <c r="B61" s="26" t="s">
        <v>41</v>
      </c>
      <c r="C61" s="27" t="s">
        <v>156</v>
      </c>
      <c r="D61" s="27">
        <v>1</v>
      </c>
      <c r="E61" s="19">
        <v>90</v>
      </c>
      <c r="F61" s="19">
        <v>90</v>
      </c>
      <c r="G61" s="49">
        <v>2</v>
      </c>
      <c r="H61" s="19">
        <v>99.5</v>
      </c>
    </row>
    <row r="62" spans="2:13" ht="21.95" customHeight="1" x14ac:dyDescent="0.25">
      <c r="B62" s="26" t="s">
        <v>42</v>
      </c>
      <c r="C62" s="27" t="s">
        <v>157</v>
      </c>
      <c r="D62" s="27">
        <v>2</v>
      </c>
      <c r="E62" s="19">
        <v>12</v>
      </c>
      <c r="F62" s="19">
        <v>24</v>
      </c>
      <c r="G62" s="49">
        <v>2</v>
      </c>
      <c r="H62" s="19">
        <v>24.8</v>
      </c>
    </row>
    <row r="63" spans="2:13" ht="21.95" customHeight="1" x14ac:dyDescent="0.25">
      <c r="B63" s="26" t="s">
        <v>43</v>
      </c>
      <c r="C63" s="27" t="s">
        <v>158</v>
      </c>
      <c r="D63" s="27">
        <v>1</v>
      </c>
      <c r="E63" s="19">
        <v>90</v>
      </c>
      <c r="F63" s="19">
        <v>90</v>
      </c>
      <c r="G63" s="49">
        <v>1</v>
      </c>
      <c r="H63" s="19">
        <v>90</v>
      </c>
    </row>
    <row r="64" spans="2:13" ht="21.95" customHeight="1" x14ac:dyDescent="0.25">
      <c r="B64" s="26" t="s">
        <v>44</v>
      </c>
      <c r="C64" s="27" t="s">
        <v>159</v>
      </c>
      <c r="D64" s="27">
        <v>1</v>
      </c>
      <c r="E64" s="19">
        <v>36</v>
      </c>
      <c r="F64" s="19">
        <v>36</v>
      </c>
      <c r="G64" s="49">
        <v>1</v>
      </c>
      <c r="H64" s="19">
        <v>39.299999999999997</v>
      </c>
    </row>
    <row r="65" spans="2:13" s="4" customFormat="1" ht="21.95" customHeight="1" x14ac:dyDescent="0.25">
      <c r="B65" s="28" t="s">
        <v>45</v>
      </c>
      <c r="C65" s="29" t="s">
        <v>160</v>
      </c>
      <c r="D65" s="29">
        <v>1</v>
      </c>
      <c r="E65" s="30">
        <v>8</v>
      </c>
      <c r="F65" s="30">
        <v>8</v>
      </c>
      <c r="G65" s="50">
        <v>2</v>
      </c>
      <c r="H65" s="30">
        <v>11.7</v>
      </c>
      <c r="J65" s="114"/>
      <c r="M65" s="40"/>
    </row>
    <row r="66" spans="2:13" s="4" customFormat="1" ht="21.95" customHeight="1" x14ac:dyDescent="0.25">
      <c r="B66" s="28" t="s">
        <v>46</v>
      </c>
      <c r="C66" s="29" t="s">
        <v>161</v>
      </c>
      <c r="D66" s="29">
        <v>1</v>
      </c>
      <c r="E66" s="30">
        <v>8</v>
      </c>
      <c r="F66" s="30">
        <v>8</v>
      </c>
      <c r="G66" s="50">
        <v>2</v>
      </c>
      <c r="H66" s="30">
        <v>11.7</v>
      </c>
      <c r="J66" s="114"/>
      <c r="M66" s="40"/>
    </row>
    <row r="67" spans="2:13" s="4" customFormat="1" ht="21.95" customHeight="1" x14ac:dyDescent="0.25">
      <c r="B67" s="28" t="s">
        <v>163</v>
      </c>
      <c r="C67" s="29" t="s">
        <v>164</v>
      </c>
      <c r="D67" s="29">
        <v>0</v>
      </c>
      <c r="E67" s="30">
        <v>0</v>
      </c>
      <c r="F67" s="30">
        <v>0</v>
      </c>
      <c r="G67" s="50">
        <v>2</v>
      </c>
      <c r="H67" s="30">
        <v>11.7</v>
      </c>
      <c r="J67" s="114"/>
      <c r="M67" s="40"/>
    </row>
    <row r="68" spans="2:13" ht="21.95" customHeight="1" x14ac:dyDescent="0.25">
      <c r="B68" s="26" t="s">
        <v>47</v>
      </c>
      <c r="C68" s="27" t="s">
        <v>162</v>
      </c>
      <c r="D68" s="27">
        <v>1</v>
      </c>
      <c r="E68" s="19">
        <v>27</v>
      </c>
      <c r="F68" s="19">
        <v>27</v>
      </c>
      <c r="G68" s="49">
        <v>3</v>
      </c>
      <c r="H68" s="19">
        <v>25.85</v>
      </c>
    </row>
    <row r="69" spans="2:13" ht="21.95" customHeight="1" x14ac:dyDescent="0.25">
      <c r="B69" s="26" t="s">
        <v>48</v>
      </c>
      <c r="C69" s="27" t="s">
        <v>129</v>
      </c>
      <c r="D69" s="27">
        <v>1</v>
      </c>
      <c r="E69" s="19">
        <v>12</v>
      </c>
      <c r="F69" s="19">
        <v>12</v>
      </c>
      <c r="G69" s="49">
        <v>1</v>
      </c>
      <c r="H69" s="19">
        <v>12</v>
      </c>
    </row>
    <row r="70" spans="2:13" ht="21.95" customHeight="1" x14ac:dyDescent="0.25">
      <c r="B70" s="26" t="s">
        <v>49</v>
      </c>
      <c r="C70" s="27" t="s">
        <v>165</v>
      </c>
      <c r="D70" s="27">
        <v>1</v>
      </c>
      <c r="E70" s="19">
        <v>27</v>
      </c>
      <c r="F70" s="19">
        <v>27</v>
      </c>
      <c r="G70" s="49">
        <v>1</v>
      </c>
      <c r="H70" s="19">
        <v>41.5</v>
      </c>
    </row>
    <row r="71" spans="2:13" ht="21.95" customHeight="1" x14ac:dyDescent="0.25">
      <c r="B71" s="26" t="s">
        <v>67</v>
      </c>
      <c r="C71" s="27" t="s">
        <v>166</v>
      </c>
      <c r="D71" s="27">
        <v>1</v>
      </c>
      <c r="E71" s="19">
        <v>30</v>
      </c>
      <c r="F71" s="19">
        <v>30</v>
      </c>
      <c r="G71" s="49">
        <v>1</v>
      </c>
      <c r="H71" s="19">
        <v>26.6</v>
      </c>
    </row>
    <row r="72" spans="2:13" s="4" customFormat="1" ht="21.95" customHeight="1" x14ac:dyDescent="0.25">
      <c r="B72" s="28" t="s">
        <v>50</v>
      </c>
      <c r="C72" s="29" t="s">
        <v>156</v>
      </c>
      <c r="D72" s="29">
        <v>1</v>
      </c>
      <c r="E72" s="30">
        <v>80</v>
      </c>
      <c r="F72" s="30">
        <v>80</v>
      </c>
      <c r="G72" s="50">
        <v>1</v>
      </c>
      <c r="H72" s="30">
        <v>25.3</v>
      </c>
      <c r="J72" s="114"/>
      <c r="M72" s="40"/>
    </row>
    <row r="73" spans="2:13" ht="21.95" customHeight="1" x14ac:dyDescent="0.25">
      <c r="B73" s="26" t="s">
        <v>51</v>
      </c>
      <c r="C73" s="27" t="s">
        <v>131</v>
      </c>
      <c r="D73" s="27">
        <v>3</v>
      </c>
      <c r="E73" s="19">
        <v>6</v>
      </c>
      <c r="F73" s="19">
        <v>18</v>
      </c>
      <c r="G73" s="49">
        <v>3</v>
      </c>
      <c r="H73" s="19">
        <v>20.7</v>
      </c>
    </row>
    <row r="74" spans="2:13" ht="21.95" customHeight="1" thickBot="1" x14ac:dyDescent="0.3">
      <c r="B74" s="26" t="s">
        <v>52</v>
      </c>
      <c r="C74" s="27" t="s">
        <v>167</v>
      </c>
      <c r="D74" s="27">
        <v>3</v>
      </c>
      <c r="E74" s="19">
        <v>12</v>
      </c>
      <c r="F74" s="19">
        <v>36</v>
      </c>
      <c r="G74" s="49">
        <v>3</v>
      </c>
      <c r="H74" s="19">
        <v>32.700000000000003</v>
      </c>
    </row>
    <row r="75" spans="2:13" ht="21.95" customHeight="1" thickBot="1" x14ac:dyDescent="0.3">
      <c r="B75" s="71" t="s">
        <v>170</v>
      </c>
      <c r="C75" s="72"/>
      <c r="D75" s="73">
        <f>SUM(D49:D74)</f>
        <v>38</v>
      </c>
      <c r="E75" s="74">
        <f>SUM(E49:E74)</f>
        <v>583</v>
      </c>
      <c r="F75" s="74">
        <f>SUM(F49:F74)</f>
        <v>736</v>
      </c>
      <c r="G75" s="75">
        <f>SUM(G49:G74)</f>
        <v>48</v>
      </c>
      <c r="H75" s="74">
        <f>SUM(H49:H74)</f>
        <v>746.10000000000025</v>
      </c>
      <c r="J75" s="115">
        <f>F18+F46+F75</f>
        <v>2258</v>
      </c>
    </row>
    <row r="76" spans="2:13" ht="21.95" customHeight="1" thickBot="1" x14ac:dyDescent="0.3">
      <c r="B76" s="5"/>
      <c r="C76" s="6"/>
      <c r="D76" s="6"/>
      <c r="E76" s="6"/>
      <c r="F76" s="6"/>
      <c r="G76" s="52"/>
      <c r="H76" s="6"/>
      <c r="J76" s="115"/>
    </row>
    <row r="77" spans="2:13" ht="21.95" customHeight="1" thickBot="1" x14ac:dyDescent="0.3">
      <c r="B77" s="123" t="s">
        <v>174</v>
      </c>
      <c r="C77" s="124"/>
      <c r="D77" s="124"/>
      <c r="E77" s="125"/>
      <c r="F77" s="74">
        <f>F18+F46+F75</f>
        <v>2258</v>
      </c>
      <c r="G77" s="75"/>
      <c r="H77" s="74">
        <f>H18+H46+H75</f>
        <v>2408.0299999999997</v>
      </c>
      <c r="J77" s="115"/>
    </row>
    <row r="78" spans="2:13" ht="21.95" customHeight="1" thickBot="1" x14ac:dyDescent="0.3">
      <c r="B78" s="5"/>
      <c r="C78" s="6"/>
      <c r="D78" s="6"/>
      <c r="E78" s="6"/>
      <c r="F78" s="6"/>
      <c r="G78" s="52"/>
      <c r="H78" s="6"/>
    </row>
    <row r="79" spans="2:13" ht="21.95" customHeight="1" thickBot="1" x14ac:dyDescent="0.3">
      <c r="B79" s="120" t="s">
        <v>68</v>
      </c>
      <c r="C79" s="121"/>
      <c r="D79" s="121"/>
      <c r="E79" s="121"/>
      <c r="F79" s="121"/>
      <c r="G79" s="121"/>
      <c r="H79" s="122"/>
    </row>
    <row r="80" spans="2:13" ht="45" customHeight="1" x14ac:dyDescent="0.25">
      <c r="B80" s="132" t="s">
        <v>168</v>
      </c>
      <c r="C80" s="133"/>
      <c r="D80" s="133"/>
      <c r="E80" s="134"/>
      <c r="F80" s="19">
        <v>903.2</v>
      </c>
      <c r="G80" s="49">
        <v>12</v>
      </c>
      <c r="H80" s="19">
        <v>912.3</v>
      </c>
    </row>
    <row r="81" spans="1:10" ht="21.95" customHeight="1" x14ac:dyDescent="0.25">
      <c r="B81" s="135" t="s">
        <v>86</v>
      </c>
      <c r="C81" s="136"/>
      <c r="D81" s="136"/>
      <c r="E81" s="137"/>
      <c r="F81" s="19">
        <v>85</v>
      </c>
      <c r="G81" s="49">
        <v>1</v>
      </c>
      <c r="H81" s="19">
        <v>128</v>
      </c>
    </row>
    <row r="82" spans="1:10" ht="21.95" customHeight="1" x14ac:dyDescent="0.25">
      <c r="B82" s="135" t="s">
        <v>87</v>
      </c>
      <c r="C82" s="136"/>
      <c r="D82" s="136"/>
      <c r="E82" s="137"/>
      <c r="F82" s="19">
        <v>257</v>
      </c>
      <c r="G82" s="49">
        <v>1</v>
      </c>
      <c r="H82" s="19">
        <v>279.60000000000002</v>
      </c>
    </row>
    <row r="83" spans="1:10" ht="21.95" customHeight="1" thickBot="1" x14ac:dyDescent="0.3">
      <c r="B83" s="138" t="s">
        <v>53</v>
      </c>
      <c r="C83" s="139"/>
      <c r="D83" s="139"/>
      <c r="E83" s="140"/>
      <c r="F83" s="23">
        <v>850</v>
      </c>
      <c r="G83" s="51">
        <v>1</v>
      </c>
      <c r="H83" s="23">
        <v>685.5</v>
      </c>
    </row>
    <row r="84" spans="1:10" ht="21.95" customHeight="1" thickBot="1" x14ac:dyDescent="0.3">
      <c r="B84" s="126" t="s">
        <v>171</v>
      </c>
      <c r="C84" s="127"/>
      <c r="D84" s="127"/>
      <c r="E84" s="128"/>
      <c r="F84" s="65">
        <f>F80+F81+F82+F83</f>
        <v>2095.1999999999998</v>
      </c>
      <c r="G84" s="116">
        <f>SUM(G80:G83)</f>
        <v>15</v>
      </c>
      <c r="H84" s="65">
        <f>H80+H81+H82+H83</f>
        <v>2005.4</v>
      </c>
      <c r="J84" s="115">
        <f>J75+F80+F81+F82+F83</f>
        <v>4353.2</v>
      </c>
    </row>
    <row r="85" spans="1:10" ht="21.95" customHeight="1" thickBot="1" x14ac:dyDescent="0.3">
      <c r="B85" s="5"/>
      <c r="C85" s="6"/>
      <c r="D85" s="6"/>
      <c r="E85" s="6"/>
      <c r="F85" s="6"/>
      <c r="G85" s="52"/>
      <c r="H85" s="6"/>
      <c r="J85" s="115"/>
    </row>
    <row r="86" spans="1:10" ht="21.95" customHeight="1" thickBot="1" x14ac:dyDescent="0.3">
      <c r="B86" s="123" t="s">
        <v>175</v>
      </c>
      <c r="C86" s="124"/>
      <c r="D86" s="124"/>
      <c r="E86" s="125"/>
      <c r="F86" s="74">
        <f>F77+F84</f>
        <v>4353.2</v>
      </c>
      <c r="G86" s="75"/>
      <c r="H86" s="74">
        <f>H77+H84</f>
        <v>4413.43</v>
      </c>
      <c r="J86" s="115"/>
    </row>
    <row r="87" spans="1:10" ht="21.95" customHeight="1" thickBot="1" x14ac:dyDescent="0.3">
      <c r="B87" s="5"/>
      <c r="C87" s="6"/>
      <c r="D87" s="6"/>
      <c r="E87" s="6"/>
      <c r="F87" s="6"/>
      <c r="G87" s="52"/>
      <c r="H87" s="6"/>
    </row>
    <row r="88" spans="1:10" ht="21.95" customHeight="1" thickBot="1" x14ac:dyDescent="0.3">
      <c r="B88" s="120" t="s">
        <v>54</v>
      </c>
      <c r="C88" s="121"/>
      <c r="D88" s="121"/>
      <c r="E88" s="121"/>
      <c r="F88" s="121"/>
      <c r="G88" s="121"/>
      <c r="H88" s="122"/>
    </row>
    <row r="89" spans="1:10" ht="21.95" customHeight="1" thickBot="1" x14ac:dyDescent="0.3">
      <c r="B89" s="129" t="s">
        <v>55</v>
      </c>
      <c r="C89" s="130"/>
      <c r="D89" s="130"/>
      <c r="E89" s="131"/>
      <c r="F89" s="16">
        <v>611</v>
      </c>
      <c r="G89" s="48">
        <v>1</v>
      </c>
      <c r="H89" s="16">
        <v>558</v>
      </c>
    </row>
    <row r="90" spans="1:10" ht="21.95" customHeight="1" thickBot="1" x14ac:dyDescent="0.3">
      <c r="B90" s="123" t="s">
        <v>172</v>
      </c>
      <c r="C90" s="124"/>
      <c r="D90" s="124"/>
      <c r="E90" s="125"/>
      <c r="F90" s="74">
        <f>SUM(F89)</f>
        <v>611</v>
      </c>
      <c r="G90" s="75">
        <f>SUM(G89)</f>
        <v>1</v>
      </c>
      <c r="H90" s="74">
        <f>SUM(H89)</f>
        <v>558</v>
      </c>
    </row>
    <row r="91" spans="1:10" ht="21.95" customHeight="1" thickBot="1" x14ac:dyDescent="0.3">
      <c r="B91" s="11"/>
      <c r="C91" s="12"/>
      <c r="D91" s="12"/>
      <c r="E91" s="12"/>
      <c r="F91" s="12"/>
      <c r="G91" s="57"/>
      <c r="H91" s="12"/>
    </row>
    <row r="92" spans="1:10" ht="21.95" customHeight="1" thickBot="1" x14ac:dyDescent="0.3">
      <c r="A92" s="7"/>
      <c r="B92" s="120" t="s">
        <v>56</v>
      </c>
      <c r="C92" s="121"/>
      <c r="D92" s="121"/>
      <c r="E92" s="121"/>
      <c r="F92" s="121"/>
      <c r="G92" s="121"/>
      <c r="H92" s="122"/>
    </row>
    <row r="93" spans="1:10" ht="21.95" customHeight="1" x14ac:dyDescent="0.25">
      <c r="A93" s="8"/>
      <c r="B93" s="13" t="s">
        <v>88</v>
      </c>
      <c r="C93" s="14"/>
      <c r="D93" s="14"/>
      <c r="E93" s="15"/>
      <c r="F93" s="15">
        <v>127.2</v>
      </c>
      <c r="G93" s="49">
        <v>1</v>
      </c>
      <c r="H93" s="16">
        <v>696.6</v>
      </c>
    </row>
    <row r="94" spans="1:10" ht="21.95" customHeight="1" x14ac:dyDescent="0.25">
      <c r="A94" s="9"/>
      <c r="B94" s="58" t="s">
        <v>89</v>
      </c>
      <c r="C94" s="17"/>
      <c r="D94" s="17"/>
      <c r="E94" s="18"/>
      <c r="F94" s="18">
        <v>385.2</v>
      </c>
      <c r="G94" s="49">
        <v>1</v>
      </c>
      <c r="H94" s="19">
        <v>404.9</v>
      </c>
    </row>
    <row r="95" spans="1:10" ht="21.95" customHeight="1" x14ac:dyDescent="0.25">
      <c r="A95" s="9"/>
      <c r="B95" s="58" t="s">
        <v>57</v>
      </c>
      <c r="C95" s="17"/>
      <c r="D95" s="17"/>
      <c r="E95" s="18"/>
      <c r="F95" s="18">
        <v>113</v>
      </c>
      <c r="G95" s="49">
        <v>1</v>
      </c>
      <c r="H95" s="19">
        <v>113</v>
      </c>
    </row>
    <row r="96" spans="1:10" ht="21.95" customHeight="1" x14ac:dyDescent="0.25">
      <c r="A96" s="9"/>
      <c r="B96" s="58" t="s">
        <v>58</v>
      </c>
      <c r="C96" s="17"/>
      <c r="D96" s="17"/>
      <c r="E96" s="18"/>
      <c r="F96" s="18">
        <v>220</v>
      </c>
      <c r="G96" s="49">
        <v>1</v>
      </c>
      <c r="H96" s="19">
        <v>220</v>
      </c>
    </row>
    <row r="97" spans="1:10" ht="21.95" customHeight="1" x14ac:dyDescent="0.25">
      <c r="A97" s="9"/>
      <c r="B97" s="58" t="s">
        <v>59</v>
      </c>
      <c r="C97" s="17"/>
      <c r="D97" s="17"/>
      <c r="E97" s="18"/>
      <c r="F97" s="18">
        <v>100</v>
      </c>
      <c r="G97" s="49">
        <v>1</v>
      </c>
      <c r="H97" s="19">
        <v>100</v>
      </c>
    </row>
    <row r="98" spans="1:10" ht="21.95" customHeight="1" x14ac:dyDescent="0.25">
      <c r="A98" s="9"/>
      <c r="B98" s="58" t="s">
        <v>60</v>
      </c>
      <c r="C98" s="17"/>
      <c r="D98" s="17"/>
      <c r="E98" s="18"/>
      <c r="F98" s="18">
        <v>280</v>
      </c>
      <c r="G98" s="49">
        <v>1</v>
      </c>
      <c r="H98" s="19">
        <v>288</v>
      </c>
    </row>
    <row r="99" spans="1:10" ht="21.95" customHeight="1" thickBot="1" x14ac:dyDescent="0.3">
      <c r="A99" s="8"/>
      <c r="B99" s="20" t="s">
        <v>90</v>
      </c>
      <c r="C99" s="21"/>
      <c r="D99" s="21"/>
      <c r="E99" s="22"/>
      <c r="F99" s="22">
        <v>12</v>
      </c>
      <c r="G99" s="49">
        <v>1</v>
      </c>
      <c r="H99" s="23">
        <v>265</v>
      </c>
      <c r="I99" s="10"/>
    </row>
    <row r="100" spans="1:10" ht="21.95" customHeight="1" thickBot="1" x14ac:dyDescent="0.3">
      <c r="B100" s="71" t="s">
        <v>173</v>
      </c>
      <c r="C100" s="117"/>
      <c r="D100" s="117"/>
      <c r="E100" s="118"/>
      <c r="F100" s="118">
        <f>SUM(F93:F99)</f>
        <v>1237.4000000000001</v>
      </c>
      <c r="G100" s="119">
        <f>SUM(G93:G99)</f>
        <v>7</v>
      </c>
      <c r="H100" s="74">
        <f>SUM(H93:H99)</f>
        <v>2087.5</v>
      </c>
      <c r="J100" s="115">
        <f>F93+F94+F95+F96+F97+F98+F99</f>
        <v>1237.4000000000001</v>
      </c>
    </row>
    <row r="101" spans="1:10" ht="21.95" customHeight="1" x14ac:dyDescent="0.25"/>
    <row r="102" spans="1:10" ht="21.95" customHeight="1" x14ac:dyDescent="0.25"/>
    <row r="103" spans="1:10" ht="21.95" customHeight="1" x14ac:dyDescent="0.25"/>
    <row r="104" spans="1:10" ht="21.95" customHeight="1" x14ac:dyDescent="0.25"/>
    <row r="105" spans="1:10" ht="21.95" customHeight="1" x14ac:dyDescent="0.25"/>
    <row r="106" spans="1:10" ht="21.95" customHeight="1" x14ac:dyDescent="0.25">
      <c r="B106" s="3"/>
      <c r="C106" s="3"/>
      <c r="D106" s="3"/>
      <c r="E106" s="3"/>
      <c r="F106" s="3"/>
      <c r="G106" s="3"/>
      <c r="H106" s="3"/>
    </row>
    <row r="107" spans="1:10" ht="21.95" customHeight="1" x14ac:dyDescent="0.25">
      <c r="B107" s="3"/>
      <c r="C107" s="3"/>
      <c r="D107" s="3"/>
      <c r="E107" s="3"/>
      <c r="F107" s="3"/>
      <c r="G107" s="3"/>
      <c r="H107" s="3"/>
    </row>
    <row r="108" spans="1:10" ht="21.95" customHeight="1" x14ac:dyDescent="0.25">
      <c r="B108" s="3"/>
      <c r="C108" s="3"/>
      <c r="D108" s="3"/>
      <c r="E108" s="3"/>
      <c r="F108" s="3"/>
      <c r="G108" s="3"/>
      <c r="H108" s="3"/>
    </row>
    <row r="109" spans="1:10" ht="21.95" customHeight="1" x14ac:dyDescent="0.25">
      <c r="B109" s="3"/>
      <c r="C109" s="3"/>
      <c r="D109" s="3"/>
      <c r="E109" s="3"/>
      <c r="F109" s="3"/>
      <c r="G109" s="3"/>
      <c r="H109" s="3"/>
    </row>
    <row r="110" spans="1:10" ht="21.95" customHeight="1" x14ac:dyDescent="0.25">
      <c r="B110" s="3"/>
      <c r="C110" s="3"/>
      <c r="D110" s="3"/>
      <c r="E110" s="3"/>
      <c r="F110" s="3"/>
      <c r="G110" s="3"/>
      <c r="H110" s="3"/>
    </row>
    <row r="111" spans="1:10" ht="21.95" customHeight="1" x14ac:dyDescent="0.25">
      <c r="B111" s="3"/>
      <c r="C111" s="3"/>
      <c r="D111" s="3"/>
      <c r="E111" s="3"/>
      <c r="F111" s="3"/>
      <c r="G111" s="3"/>
      <c r="H111" s="3"/>
    </row>
    <row r="112" spans="1:10" ht="21.95" customHeight="1" x14ac:dyDescent="0.25"/>
    <row r="113" ht="21.95" customHeight="1" x14ac:dyDescent="0.25"/>
    <row r="114" ht="21.95" customHeight="1" x14ac:dyDescent="0.25"/>
    <row r="115" ht="21.95" customHeight="1" x14ac:dyDescent="0.25"/>
    <row r="116" ht="21.95" customHeight="1" x14ac:dyDescent="0.25"/>
    <row r="117" ht="21.95" customHeight="1" x14ac:dyDescent="0.25"/>
    <row r="118" ht="21.95" customHeight="1" x14ac:dyDescent="0.25"/>
    <row r="119" ht="21.95" customHeight="1" x14ac:dyDescent="0.25"/>
    <row r="120" ht="21.95" customHeight="1" x14ac:dyDescent="0.25"/>
    <row r="121" ht="21.95" customHeight="1" x14ac:dyDescent="0.25"/>
    <row r="122" ht="21.95" customHeight="1" x14ac:dyDescent="0.25"/>
    <row r="123" ht="21.95" customHeight="1" x14ac:dyDescent="0.25"/>
    <row r="124" ht="21.95" customHeight="1" x14ac:dyDescent="0.25"/>
    <row r="125" ht="21.95" customHeight="1" x14ac:dyDescent="0.25"/>
    <row r="126" ht="21.95" customHeight="1" x14ac:dyDescent="0.25"/>
    <row r="127" ht="21.95" customHeight="1" x14ac:dyDescent="0.25"/>
    <row r="128" ht="21.95" customHeight="1" x14ac:dyDescent="0.25"/>
    <row r="129" ht="21.95" customHeight="1" x14ac:dyDescent="0.25"/>
    <row r="130" ht="21.95" customHeight="1" x14ac:dyDescent="0.25"/>
    <row r="131" ht="21.95" customHeight="1" x14ac:dyDescent="0.25"/>
    <row r="132" ht="21.95" customHeight="1" x14ac:dyDescent="0.25"/>
    <row r="133" ht="21.95" customHeight="1" x14ac:dyDescent="0.25"/>
    <row r="134" ht="21.95" customHeight="1" x14ac:dyDescent="0.25"/>
    <row r="135" ht="21.95" customHeight="1" x14ac:dyDescent="0.25"/>
    <row r="136" ht="21.95" customHeight="1" x14ac:dyDescent="0.25"/>
    <row r="137" ht="21.95" customHeight="1" x14ac:dyDescent="0.25"/>
    <row r="138" ht="21.95" customHeight="1" x14ac:dyDescent="0.25"/>
    <row r="139" ht="21.95" customHeight="1" x14ac:dyDescent="0.25"/>
    <row r="140" ht="21.95" customHeight="1" x14ac:dyDescent="0.25"/>
    <row r="141" ht="21.95" customHeight="1" x14ac:dyDescent="0.25"/>
    <row r="142" ht="21.95" customHeight="1" x14ac:dyDescent="0.25"/>
    <row r="143" ht="21.95" customHeight="1" x14ac:dyDescent="0.25"/>
    <row r="144" ht="21.95" customHeight="1" x14ac:dyDescent="0.25"/>
    <row r="145" ht="21.95" customHeight="1" x14ac:dyDescent="0.25"/>
    <row r="146" ht="21.95" customHeight="1" x14ac:dyDescent="0.25"/>
    <row r="147" ht="21.95" customHeight="1" x14ac:dyDescent="0.25"/>
    <row r="148" ht="21.95" customHeight="1" x14ac:dyDescent="0.25"/>
    <row r="149" ht="21.95" customHeight="1" x14ac:dyDescent="0.25"/>
    <row r="150" ht="21.95" customHeight="1" x14ac:dyDescent="0.25"/>
    <row r="151" ht="21.95" customHeight="1" x14ac:dyDescent="0.25"/>
    <row r="152" ht="21.95" customHeight="1" x14ac:dyDescent="0.25"/>
    <row r="153" ht="21.95" customHeight="1" x14ac:dyDescent="0.25"/>
    <row r="154" ht="21.95" customHeight="1" x14ac:dyDescent="0.25"/>
    <row r="155" ht="21.95" customHeight="1" x14ac:dyDescent="0.25"/>
  </sheetData>
  <mergeCells count="27">
    <mergeCell ref="B2:H3"/>
    <mergeCell ref="B77:E77"/>
    <mergeCell ref="N5:P5"/>
    <mergeCell ref="J6:L6"/>
    <mergeCell ref="J5:L5"/>
    <mergeCell ref="N6:P6"/>
    <mergeCell ref="B6:H6"/>
    <mergeCell ref="B4:B5"/>
    <mergeCell ref="D4:F4"/>
    <mergeCell ref="G4:H4"/>
    <mergeCell ref="C4:C5"/>
    <mergeCell ref="B88:H88"/>
    <mergeCell ref="B92:H92"/>
    <mergeCell ref="B86:E86"/>
    <mergeCell ref="J10:L10"/>
    <mergeCell ref="B84:E84"/>
    <mergeCell ref="B90:E90"/>
    <mergeCell ref="B89:E89"/>
    <mergeCell ref="J25:P25"/>
    <mergeCell ref="N10:P10"/>
    <mergeCell ref="B80:E80"/>
    <mergeCell ref="B81:E81"/>
    <mergeCell ref="B82:E82"/>
    <mergeCell ref="B83:E83"/>
    <mergeCell ref="B20:H20"/>
    <mergeCell ref="B48:H48"/>
    <mergeCell ref="B79:H79"/>
  </mergeCells>
  <printOptions horizontalCentered="1"/>
  <pageMargins left="0.23622047244094491" right="0.23622047244094491" top="0.74803149606299213" bottom="0.74803149606299213" header="0.31496062992125984" footer="0.31496062992125984"/>
  <pageSetup paperSize="10000" scale="54" orientation="portrait" r:id="rId1"/>
  <rowBreaks count="1" manualBreakCount="1">
    <brk id="68" min="1" max="7" man="1"/>
  </rowBreaks>
  <ignoredErrors>
    <ignoredError sqref="G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</cp:lastModifiedBy>
  <cp:lastPrinted>2016-08-24T18:41:13Z</cp:lastPrinted>
  <dcterms:created xsi:type="dcterms:W3CDTF">2016-03-14T20:58:55Z</dcterms:created>
  <dcterms:modified xsi:type="dcterms:W3CDTF">2016-12-05T11:52:21Z</dcterms:modified>
</cp:coreProperties>
</file>